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ЭтаКнига" defaultThemeVersion="124226"/>
  <xr:revisionPtr revIDLastSave="0" documentId="13_ncr:1_{C43596D4-B8BE-42D8-A7CC-820D7D096D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сад" sheetId="16" r:id="rId1"/>
    <sheet name="ОВЗ" sheetId="18" r:id="rId2"/>
    <sheet name="ОВЗ УЖ" sheetId="23" r:id="rId3"/>
    <sheet name="ясли" sheetId="11" r:id="rId4"/>
    <sheet name="бланк на выдачу продуктов" sheetId="25" r:id="rId5"/>
    <sheet name="примерная стоимость" sheetId="27" r:id="rId6"/>
    <sheet name="для накопительной" sheetId="26" r:id="rId7"/>
  </sheets>
  <definedNames>
    <definedName name="_xlnm.Print_Area" localSheetId="1">ОВЗ!$A$1:$BY$86</definedName>
    <definedName name="_xlnm.Print_Area" localSheetId="2">'ОВЗ УЖ'!$A$1:$AZ$72</definedName>
    <definedName name="_xlnm.Print_Area" localSheetId="0">сад!$A$2:$BB$69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11" l="1"/>
  <c r="L64" i="23"/>
  <c r="L65" i="18"/>
  <c r="AI19" i="11" l="1"/>
  <c r="AC19" i="11"/>
  <c r="AH19" i="23"/>
  <c r="AB19" i="23"/>
  <c r="AX26" i="18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43" i="18"/>
  <c r="AX44" i="18"/>
  <c r="AX45" i="18"/>
  <c r="AX46" i="18"/>
  <c r="AX47" i="18"/>
  <c r="AX48" i="18"/>
  <c r="AX49" i="18"/>
  <c r="AX50" i="18"/>
  <c r="AX51" i="18"/>
  <c r="AX52" i="18"/>
  <c r="AX53" i="18"/>
  <c r="AX54" i="18"/>
  <c r="AX55" i="18"/>
  <c r="AX56" i="18"/>
  <c r="AX57" i="18"/>
  <c r="AX58" i="18"/>
  <c r="AX59" i="18"/>
  <c r="AX60" i="18"/>
  <c r="AX61" i="18"/>
  <c r="AX62" i="18"/>
  <c r="AX63" i="18"/>
  <c r="AX25" i="18"/>
  <c r="AT26" i="23"/>
  <c r="AT27" i="23"/>
  <c r="AT28" i="23"/>
  <c r="AT29" i="23"/>
  <c r="AT30" i="23"/>
  <c r="AT31" i="23"/>
  <c r="AT32" i="23"/>
  <c r="AT33" i="23"/>
  <c r="AT34" i="23"/>
  <c r="AT35" i="23"/>
  <c r="AT36" i="23"/>
  <c r="AT37" i="23"/>
  <c r="AT38" i="23"/>
  <c r="AT39" i="23"/>
  <c r="AT40" i="23"/>
  <c r="AT41" i="23"/>
  <c r="AT42" i="23"/>
  <c r="AT43" i="23"/>
  <c r="AT44" i="23"/>
  <c r="AT45" i="23"/>
  <c r="AT46" i="23"/>
  <c r="AT48" i="23"/>
  <c r="AT49" i="23"/>
  <c r="AT50" i="23"/>
  <c r="AT51" i="23"/>
  <c r="AT52" i="23"/>
  <c r="AT53" i="23"/>
  <c r="AT54" i="23"/>
  <c r="AT55" i="23"/>
  <c r="AT56" i="23"/>
  <c r="AT58" i="23"/>
  <c r="AT60" i="23"/>
  <c r="AU26" i="11"/>
  <c r="AU28" i="11"/>
  <c r="AU30" i="11"/>
  <c r="AU31" i="11"/>
  <c r="AU32" i="11"/>
  <c r="AU33" i="11"/>
  <c r="AU34" i="11"/>
  <c r="AU35" i="11"/>
  <c r="AU36" i="11"/>
  <c r="AU37" i="11"/>
  <c r="AU38" i="11"/>
  <c r="AU39" i="11"/>
  <c r="AU42" i="11"/>
  <c r="AU43" i="11"/>
  <c r="AU44" i="11"/>
  <c r="AU45" i="11"/>
  <c r="AU46" i="11"/>
  <c r="AU48" i="11"/>
  <c r="AU49" i="11"/>
  <c r="AU50" i="11"/>
  <c r="AU51" i="11"/>
  <c r="AU52" i="11"/>
  <c r="AU53" i="11"/>
  <c r="AU54" i="11"/>
  <c r="AU55" i="11"/>
  <c r="AU56" i="11"/>
  <c r="AU58" i="11"/>
  <c r="AU60" i="11"/>
  <c r="AU25" i="11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AV38" i="16"/>
  <c r="AV39" i="16"/>
  <c r="AV40" i="16"/>
  <c r="AV41" i="16"/>
  <c r="AV42" i="16"/>
  <c r="AV43" i="16"/>
  <c r="AV44" i="16"/>
  <c r="AV45" i="16"/>
  <c r="AV46" i="16"/>
  <c r="AV48" i="16"/>
  <c r="AV49" i="16"/>
  <c r="AV50" i="16"/>
  <c r="AV51" i="16"/>
  <c r="AV52" i="16"/>
  <c r="AV53" i="16"/>
  <c r="AV54" i="16"/>
  <c r="AV55" i="16"/>
  <c r="AV56" i="16"/>
  <c r="AV58" i="16"/>
  <c r="AV60" i="16"/>
  <c r="AV25" i="16"/>
  <c r="AC24" i="23"/>
  <c r="M26" i="18" l="1"/>
  <c r="M27" i="18"/>
  <c r="M28" i="18"/>
  <c r="M29" i="18"/>
  <c r="M30" i="18"/>
  <c r="M31" i="18"/>
  <c r="M32" i="18"/>
  <c r="M33" i="18"/>
  <c r="M63" i="18"/>
  <c r="M25" i="18"/>
  <c r="A62" i="18"/>
  <c r="AY26" i="16"/>
  <c r="AY27" i="16"/>
  <c r="AY28" i="16"/>
  <c r="AY29" i="16"/>
  <c r="AY30" i="16"/>
  <c r="AY31" i="16"/>
  <c r="AY32" i="16"/>
  <c r="AY33" i="16"/>
  <c r="AY34" i="16"/>
  <c r="AY35" i="16"/>
  <c r="AY36" i="16"/>
  <c r="AY37" i="16"/>
  <c r="AY38" i="16"/>
  <c r="AY39" i="16"/>
  <c r="AY40" i="16"/>
  <c r="AY41" i="16"/>
  <c r="AY42" i="16"/>
  <c r="AY43" i="16"/>
  <c r="AY44" i="16"/>
  <c r="AY45" i="16"/>
  <c r="AY46" i="16"/>
  <c r="AY47" i="16"/>
  <c r="AY48" i="16"/>
  <c r="AY50" i="16"/>
  <c r="AY51" i="16"/>
  <c r="AY52" i="16"/>
  <c r="AY53" i="16"/>
  <c r="AY54" i="16"/>
  <c r="AY55" i="16"/>
  <c r="AY56" i="16"/>
  <c r="AY57" i="16"/>
  <c r="AY58" i="16"/>
  <c r="AY59" i="16"/>
  <c r="AY60" i="16"/>
  <c r="AY61" i="16"/>
  <c r="AY62" i="16"/>
  <c r="AY25" i="16" l="1"/>
  <c r="AT21" i="16"/>
  <c r="A60" i="11"/>
  <c r="A32" i="11"/>
  <c r="K46" i="16"/>
  <c r="W36" i="16"/>
  <c r="W37" i="16"/>
  <c r="W38" i="16"/>
  <c r="W39" i="16"/>
  <c r="W40" i="16"/>
  <c r="W41" i="16"/>
  <c r="W42" i="16"/>
  <c r="W43" i="16"/>
  <c r="W44" i="16"/>
  <c r="W45" i="16"/>
  <c r="W46" i="16"/>
  <c r="W47" i="16"/>
  <c r="W48" i="16"/>
  <c r="B40" i="25" l="1"/>
  <c r="C39" i="27" s="1"/>
  <c r="D40" i="25"/>
  <c r="E39" i="27" s="1"/>
  <c r="E40" i="25"/>
  <c r="G39" i="27" s="1"/>
  <c r="B42" i="25"/>
  <c r="C42" i="25"/>
  <c r="D42" i="25"/>
  <c r="E42" i="25"/>
  <c r="G41" i="27" s="1"/>
  <c r="B5" i="26" l="1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1" i="26"/>
  <c r="B42" i="26"/>
  <c r="B43" i="26"/>
  <c r="B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E41" i="27" l="1"/>
  <c r="C5" i="25" l="1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I42" i="27" l="1"/>
  <c r="I43" i="27" l="1"/>
  <c r="G42" i="27"/>
  <c r="G43" i="27"/>
  <c r="E42" i="27"/>
  <c r="E43" i="27"/>
  <c r="A2" i="27"/>
  <c r="Z47" i="18"/>
  <c r="Z48" i="18"/>
  <c r="Z49" i="18"/>
  <c r="X38" i="18"/>
  <c r="X39" i="18"/>
  <c r="X40" i="18"/>
  <c r="X4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T48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P45" i="18"/>
  <c r="P46" i="18"/>
  <c r="P47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S40" i="18" l="1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Q24" i="16"/>
  <c r="AP25" i="16"/>
  <c r="AP21" i="16"/>
  <c r="AD24" i="11" l="1"/>
  <c r="AC21" i="11"/>
  <c r="AN68" i="16" l="1"/>
  <c r="S27" i="16" l="1"/>
  <c r="A42" i="25" l="1"/>
  <c r="A4" i="26" l="1"/>
  <c r="AN65" i="18" l="1"/>
  <c r="AL64" i="23"/>
  <c r="AN65" i="11"/>
  <c r="AF25" i="11" l="1"/>
  <c r="A41" i="25" l="1"/>
  <c r="A40" i="27" s="1"/>
  <c r="A18" i="18" l="1"/>
  <c r="AQ9" i="18" l="1"/>
  <c r="AP47" i="11"/>
  <c r="AX47" i="11" s="1"/>
  <c r="AN47" i="11"/>
  <c r="AL47" i="11"/>
  <c r="AJ47" i="11"/>
  <c r="AH47" i="11"/>
  <c r="AF47" i="11"/>
  <c r="AD47" i="11"/>
  <c r="AB47" i="11"/>
  <c r="Z47" i="11"/>
  <c r="X47" i="11"/>
  <c r="V47" i="11"/>
  <c r="T47" i="11"/>
  <c r="R47" i="11"/>
  <c r="P47" i="11"/>
  <c r="N47" i="11"/>
  <c r="L47" i="11"/>
  <c r="J47" i="11"/>
  <c r="H47" i="11"/>
  <c r="A47" i="11"/>
  <c r="AL47" i="23"/>
  <c r="AM47" i="23" s="1"/>
  <c r="AT47" i="23" s="1"/>
  <c r="AJ47" i="23"/>
  <c r="AK47" i="23" s="1"/>
  <c r="AH47" i="23"/>
  <c r="AI47" i="23" s="1"/>
  <c r="AF47" i="23"/>
  <c r="AG47" i="23" s="1"/>
  <c r="AD47" i="23"/>
  <c r="AE47" i="23" s="1"/>
  <c r="AB47" i="23"/>
  <c r="AC47" i="23" s="1"/>
  <c r="AA47" i="23"/>
  <c r="G47" i="23"/>
  <c r="A47" i="23"/>
  <c r="BA47" i="18"/>
  <c r="AD47" i="18"/>
  <c r="AE47" i="18" s="1"/>
  <c r="AB47" i="18"/>
  <c r="AC47" i="18" s="1"/>
  <c r="AA47" i="18"/>
  <c r="X47" i="18"/>
  <c r="Y47" i="18" s="1"/>
  <c r="V47" i="18"/>
  <c r="W47" i="18" s="1"/>
  <c r="U47" i="18"/>
  <c r="S47" i="18"/>
  <c r="Q47" i="18"/>
  <c r="O47" i="18"/>
  <c r="K47" i="18"/>
  <c r="M58" i="18" s="1"/>
  <c r="I47" i="18"/>
  <c r="G47" i="18"/>
  <c r="A47" i="18"/>
  <c r="A26" i="25" s="1"/>
  <c r="A25" i="27" s="1"/>
  <c r="AO47" i="16"/>
  <c r="AV47" i="16" s="1"/>
  <c r="AM47" i="16"/>
  <c r="AK47" i="16"/>
  <c r="AI47" i="16"/>
  <c r="AG47" i="16"/>
  <c r="AE47" i="16"/>
  <c r="AC47" i="16"/>
  <c r="AA47" i="16"/>
  <c r="Y47" i="16"/>
  <c r="U47" i="16"/>
  <c r="S47" i="16"/>
  <c r="Q47" i="16"/>
  <c r="O47" i="16"/>
  <c r="M47" i="16"/>
  <c r="K47" i="16"/>
  <c r="I47" i="16"/>
  <c r="AU47" i="11" l="1"/>
  <c r="B26" i="25"/>
  <c r="C25" i="27" s="1"/>
  <c r="E26" i="25"/>
  <c r="G25" i="27" s="1"/>
  <c r="D26" i="25"/>
  <c r="E25" i="27" s="1"/>
  <c r="AG9" i="23"/>
  <c r="AL67" i="23"/>
  <c r="AB26" i="23"/>
  <c r="AC26" i="23" s="1"/>
  <c r="AB27" i="23"/>
  <c r="AC27" i="23" s="1"/>
  <c r="AB28" i="23"/>
  <c r="AC28" i="23" s="1"/>
  <c r="AB29" i="23"/>
  <c r="AC29" i="23" s="1"/>
  <c r="AB30" i="23"/>
  <c r="AC30" i="23" s="1"/>
  <c r="AB31" i="23"/>
  <c r="AC31" i="23" s="1"/>
  <c r="AB32" i="23"/>
  <c r="AC32" i="23" s="1"/>
  <c r="AB33" i="23"/>
  <c r="AC33" i="23" s="1"/>
  <c r="AB34" i="23"/>
  <c r="AC34" i="23" s="1"/>
  <c r="AB35" i="23"/>
  <c r="AC35" i="23" s="1"/>
  <c r="AB36" i="23"/>
  <c r="AC36" i="23" s="1"/>
  <c r="AB37" i="23"/>
  <c r="AC37" i="23" s="1"/>
  <c r="AB38" i="23"/>
  <c r="AC38" i="23" s="1"/>
  <c r="AB39" i="23"/>
  <c r="AC39" i="23" s="1"/>
  <c r="AB40" i="23"/>
  <c r="AC40" i="23" s="1"/>
  <c r="AB41" i="23"/>
  <c r="AC41" i="23" s="1"/>
  <c r="AB42" i="23"/>
  <c r="AC42" i="23" s="1"/>
  <c r="AB43" i="23"/>
  <c r="AC43" i="23" s="1"/>
  <c r="AB44" i="23"/>
  <c r="AC44" i="23" s="1"/>
  <c r="AB45" i="23"/>
  <c r="AC45" i="23" s="1"/>
  <c r="AB46" i="23"/>
  <c r="AC46" i="23" s="1"/>
  <c r="AB48" i="23"/>
  <c r="AC48" i="23" s="1"/>
  <c r="AB49" i="23"/>
  <c r="AC49" i="23" s="1"/>
  <c r="AB50" i="23"/>
  <c r="AC50" i="23" s="1"/>
  <c r="AB51" i="23"/>
  <c r="AC51" i="23" s="1"/>
  <c r="AB52" i="23"/>
  <c r="AC52" i="23" s="1"/>
  <c r="AB53" i="23"/>
  <c r="AC53" i="23" s="1"/>
  <c r="AB54" i="23"/>
  <c r="AC54" i="23" s="1"/>
  <c r="AB55" i="23"/>
  <c r="AC55" i="23" s="1"/>
  <c r="AB56" i="23"/>
  <c r="AC56" i="23" s="1"/>
  <c r="AB57" i="23"/>
  <c r="AC57" i="23" s="1"/>
  <c r="AB58" i="23"/>
  <c r="AC58" i="23" s="1"/>
  <c r="AB59" i="23"/>
  <c r="AC59" i="23" s="1"/>
  <c r="AB60" i="23"/>
  <c r="AC60" i="23" s="1"/>
  <c r="AB61" i="23"/>
  <c r="AC61" i="23" s="1"/>
  <c r="AB62" i="23"/>
  <c r="AC62" i="23" s="1"/>
  <c r="AB25" i="23"/>
  <c r="AC25" i="23" s="1"/>
  <c r="AB21" i="23"/>
  <c r="AC23" i="23"/>
  <c r="AF48" i="11"/>
  <c r="D25" i="27" l="1"/>
  <c r="F25" i="27"/>
  <c r="H25" i="27"/>
  <c r="AH61" i="23"/>
  <c r="U35" i="16" l="1"/>
  <c r="U36" i="16"/>
  <c r="U37" i="16"/>
  <c r="U38" i="16"/>
  <c r="U39" i="16"/>
  <c r="U40" i="16"/>
  <c r="U41" i="16"/>
  <c r="U42" i="16"/>
  <c r="U43" i="16"/>
  <c r="U44" i="16"/>
  <c r="U45" i="16"/>
  <c r="U46" i="16"/>
  <c r="U48" i="16"/>
  <c r="U49" i="16"/>
  <c r="U50" i="16"/>
  <c r="U51" i="16"/>
  <c r="U52" i="16"/>
  <c r="P40" i="18" l="1"/>
  <c r="AP50" i="11" l="1"/>
  <c r="AX50" i="11" s="1"/>
  <c r="AN50" i="11"/>
  <c r="AL50" i="11"/>
  <c r="AJ50" i="11"/>
  <c r="AH50" i="11"/>
  <c r="AF50" i="11"/>
  <c r="AD50" i="11"/>
  <c r="AB50" i="11"/>
  <c r="Z50" i="11"/>
  <c r="X50" i="11"/>
  <c r="V50" i="11"/>
  <c r="T50" i="11"/>
  <c r="R50" i="11"/>
  <c r="P50" i="11"/>
  <c r="N50" i="11"/>
  <c r="L50" i="11"/>
  <c r="J50" i="11"/>
  <c r="H50" i="11"/>
  <c r="A50" i="11"/>
  <c r="AL50" i="23"/>
  <c r="AM50" i="23" s="1"/>
  <c r="AJ50" i="23"/>
  <c r="AK50" i="23" s="1"/>
  <c r="AH50" i="23"/>
  <c r="AI50" i="23" s="1"/>
  <c r="AF50" i="23"/>
  <c r="AG50" i="23" s="1"/>
  <c r="AD50" i="23"/>
  <c r="AE50" i="23" s="1"/>
  <c r="G50" i="23"/>
  <c r="A50" i="23"/>
  <c r="BA50" i="18"/>
  <c r="AD50" i="18"/>
  <c r="AE50" i="18" s="1"/>
  <c r="AB50" i="18"/>
  <c r="AC50" i="18" s="1"/>
  <c r="Z50" i="18"/>
  <c r="AA50" i="18" s="1"/>
  <c r="X50" i="18"/>
  <c r="Y50" i="18" s="1"/>
  <c r="V50" i="18"/>
  <c r="W50" i="18" s="1"/>
  <c r="T50" i="18"/>
  <c r="U50" i="18" s="1"/>
  <c r="S50" i="18"/>
  <c r="P50" i="18"/>
  <c r="Q50" i="18" s="1"/>
  <c r="O50" i="18"/>
  <c r="K50" i="18"/>
  <c r="M61" i="18" s="1"/>
  <c r="I50" i="18"/>
  <c r="G50" i="18"/>
  <c r="A50" i="18"/>
  <c r="A29" i="25" s="1"/>
  <c r="A28" i="27" s="1"/>
  <c r="AO50" i="16"/>
  <c r="AM50" i="16"/>
  <c r="AK50" i="16"/>
  <c r="AI50" i="16"/>
  <c r="AG50" i="16"/>
  <c r="AE50" i="16"/>
  <c r="AC50" i="16"/>
  <c r="AA50" i="16"/>
  <c r="Y50" i="16"/>
  <c r="W50" i="16"/>
  <c r="S50" i="16"/>
  <c r="Q50" i="16"/>
  <c r="O50" i="16"/>
  <c r="M50" i="16"/>
  <c r="K50" i="16"/>
  <c r="I50" i="16"/>
  <c r="AH26" i="23"/>
  <c r="AH27" i="23"/>
  <c r="AH28" i="23"/>
  <c r="AH29" i="23"/>
  <c r="AH30" i="23"/>
  <c r="AH31" i="23"/>
  <c r="AI31" i="23" s="1"/>
  <c r="AH32" i="23"/>
  <c r="AH33" i="23"/>
  <c r="AH34" i="23"/>
  <c r="AH35" i="23"/>
  <c r="AH36" i="23"/>
  <c r="AH37" i="23"/>
  <c r="AH38" i="23"/>
  <c r="AH39" i="23"/>
  <c r="AH40" i="23"/>
  <c r="AH41" i="23"/>
  <c r="AH42" i="23"/>
  <c r="AH43" i="23"/>
  <c r="AH44" i="23"/>
  <c r="AH45" i="23"/>
  <c r="AH46" i="23"/>
  <c r="AH48" i="23"/>
  <c r="AH49" i="23"/>
  <c r="AH51" i="23"/>
  <c r="AH52" i="23"/>
  <c r="AH53" i="23"/>
  <c r="AH54" i="23"/>
  <c r="AH55" i="23"/>
  <c r="AH56" i="23"/>
  <c r="AH57" i="23"/>
  <c r="AI57" i="23" s="1"/>
  <c r="AH58" i="23"/>
  <c r="AI58" i="23" s="1"/>
  <c r="AH59" i="23"/>
  <c r="AI59" i="23" s="1"/>
  <c r="AH60" i="23"/>
  <c r="AI60" i="23" s="1"/>
  <c r="AH62" i="23"/>
  <c r="AH25" i="23"/>
  <c r="AD26" i="23"/>
  <c r="AD27" i="23"/>
  <c r="AD28" i="23"/>
  <c r="AD29" i="23"/>
  <c r="AE29" i="23" s="1"/>
  <c r="AD30" i="23"/>
  <c r="AD31" i="23"/>
  <c r="AD32" i="23"/>
  <c r="AD33" i="23"/>
  <c r="AD34" i="23"/>
  <c r="AD35" i="23"/>
  <c r="AD36" i="23"/>
  <c r="AD37" i="23"/>
  <c r="AD38" i="23"/>
  <c r="AD39" i="23"/>
  <c r="AD40" i="23"/>
  <c r="AD41" i="23"/>
  <c r="AD42" i="23"/>
  <c r="AD43" i="23"/>
  <c r="AD44" i="23"/>
  <c r="AD45" i="23"/>
  <c r="AD46" i="23"/>
  <c r="AD48" i="23"/>
  <c r="AD49" i="23"/>
  <c r="AD51" i="23"/>
  <c r="AD52" i="23"/>
  <c r="AD53" i="23"/>
  <c r="AD54" i="23"/>
  <c r="AD55" i="23"/>
  <c r="AD56" i="23"/>
  <c r="AD57" i="23"/>
  <c r="AE57" i="23" s="1"/>
  <c r="AD58" i="23"/>
  <c r="AE58" i="23" s="1"/>
  <c r="AD59" i="23"/>
  <c r="AE59" i="23" s="1"/>
  <c r="AD60" i="23"/>
  <c r="AE60" i="23" s="1"/>
  <c r="AD61" i="23"/>
  <c r="AD62" i="23"/>
  <c r="AD25" i="23"/>
  <c r="AE25" i="23" s="1"/>
  <c r="AD26" i="18"/>
  <c r="AD27" i="18"/>
  <c r="AD28" i="18"/>
  <c r="AD29" i="18"/>
  <c r="AD30" i="18"/>
  <c r="AD31" i="18"/>
  <c r="AD32" i="18"/>
  <c r="AD33" i="18"/>
  <c r="AD34" i="18"/>
  <c r="AD35" i="18"/>
  <c r="AD36" i="18"/>
  <c r="AD37" i="18"/>
  <c r="AD38" i="18"/>
  <c r="AD39" i="18"/>
  <c r="AD40" i="18"/>
  <c r="AD41" i="18"/>
  <c r="AD42" i="18"/>
  <c r="AD43" i="18"/>
  <c r="AD44" i="18"/>
  <c r="AD45" i="18"/>
  <c r="AD46" i="18"/>
  <c r="AD48" i="18"/>
  <c r="AD49" i="18"/>
  <c r="AD51" i="18"/>
  <c r="AD52" i="18"/>
  <c r="AD53" i="18"/>
  <c r="AD54" i="18"/>
  <c r="AD55" i="18"/>
  <c r="AD56" i="18"/>
  <c r="AD57" i="18"/>
  <c r="AD58" i="18"/>
  <c r="AE58" i="18" s="1"/>
  <c r="AD59" i="18"/>
  <c r="AD60" i="18"/>
  <c r="AE60" i="18" s="1"/>
  <c r="AD61" i="18"/>
  <c r="AE61" i="18" s="1"/>
  <c r="AD62" i="18"/>
  <c r="AD63" i="18"/>
  <c r="AD25" i="18"/>
  <c r="Z26" i="18"/>
  <c r="Z27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51" i="18"/>
  <c r="Z52" i="18"/>
  <c r="Z53" i="18"/>
  <c r="Z54" i="18"/>
  <c r="Z55" i="18"/>
  <c r="Z56" i="18"/>
  <c r="Z57" i="18"/>
  <c r="Z58" i="18"/>
  <c r="AA58" i="18" s="1"/>
  <c r="Z59" i="18"/>
  <c r="AA59" i="18" s="1"/>
  <c r="Z60" i="18"/>
  <c r="AA60" i="18" s="1"/>
  <c r="Z61" i="18"/>
  <c r="AA61" i="18" s="1"/>
  <c r="Z62" i="18"/>
  <c r="Z63" i="18"/>
  <c r="Z25" i="18"/>
  <c r="X26" i="18"/>
  <c r="X27" i="18"/>
  <c r="X28" i="18"/>
  <c r="X29" i="18"/>
  <c r="X30" i="18"/>
  <c r="X31" i="18"/>
  <c r="X32" i="18"/>
  <c r="X33" i="18"/>
  <c r="X34" i="18"/>
  <c r="X35" i="18"/>
  <c r="X36" i="18"/>
  <c r="X37" i="18"/>
  <c r="X42" i="18"/>
  <c r="X43" i="18"/>
  <c r="X44" i="18"/>
  <c r="X45" i="18"/>
  <c r="X46" i="18"/>
  <c r="X48" i="18"/>
  <c r="X49" i="18"/>
  <c r="X51" i="18"/>
  <c r="X52" i="18"/>
  <c r="X53" i="18"/>
  <c r="X54" i="18"/>
  <c r="X55" i="18"/>
  <c r="X56" i="18"/>
  <c r="X57" i="18"/>
  <c r="X58" i="18"/>
  <c r="Y58" i="18" s="1"/>
  <c r="X59" i="18"/>
  <c r="Y59" i="18" s="1"/>
  <c r="X60" i="18"/>
  <c r="Y60" i="18" s="1"/>
  <c r="X61" i="18"/>
  <c r="Y61" i="18" s="1"/>
  <c r="X62" i="18"/>
  <c r="X63" i="18"/>
  <c r="X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8" i="18"/>
  <c r="V49" i="18"/>
  <c r="V51" i="18"/>
  <c r="V52" i="18"/>
  <c r="V53" i="18"/>
  <c r="V54" i="18"/>
  <c r="V55" i="18"/>
  <c r="V56" i="18"/>
  <c r="V57" i="18"/>
  <c r="V58" i="18"/>
  <c r="W58" i="18" s="1"/>
  <c r="V59" i="18"/>
  <c r="W59" i="18" s="1"/>
  <c r="V60" i="18"/>
  <c r="W60" i="18" s="1"/>
  <c r="V61" i="18"/>
  <c r="W61" i="18" s="1"/>
  <c r="V62" i="18"/>
  <c r="V63" i="18"/>
  <c r="V25" i="18"/>
  <c r="T26" i="18"/>
  <c r="T27" i="18"/>
  <c r="T28" i="18"/>
  <c r="T29" i="18"/>
  <c r="T30" i="18"/>
  <c r="T31" i="18"/>
  <c r="T49" i="18"/>
  <c r="T51" i="18"/>
  <c r="T52" i="18"/>
  <c r="T53" i="18"/>
  <c r="T54" i="18"/>
  <c r="T55" i="18"/>
  <c r="T56" i="18"/>
  <c r="T57" i="18"/>
  <c r="T58" i="18"/>
  <c r="U58" i="18" s="1"/>
  <c r="T59" i="18"/>
  <c r="U59" i="18" s="1"/>
  <c r="T60" i="18"/>
  <c r="U60" i="18" s="1"/>
  <c r="T61" i="18"/>
  <c r="T62" i="18"/>
  <c r="T63" i="18"/>
  <c r="T25" i="18"/>
  <c r="R26" i="18"/>
  <c r="R27" i="18"/>
  <c r="R28" i="18"/>
  <c r="R29" i="18"/>
  <c r="R30" i="18"/>
  <c r="R31" i="18"/>
  <c r="S31" i="18" s="1"/>
  <c r="R32" i="18"/>
  <c r="R33" i="18"/>
  <c r="R57" i="18"/>
  <c r="R58" i="18"/>
  <c r="S58" i="18" s="1"/>
  <c r="R59" i="18"/>
  <c r="S59" i="18" s="1"/>
  <c r="R60" i="18"/>
  <c r="S60" i="18" s="1"/>
  <c r="R61" i="18"/>
  <c r="R62" i="18"/>
  <c r="R63" i="18"/>
  <c r="R25" i="18"/>
  <c r="P44" i="18"/>
  <c r="P48" i="18"/>
  <c r="Q48" i="18" s="1"/>
  <c r="P49" i="18"/>
  <c r="P51" i="18"/>
  <c r="P52" i="18"/>
  <c r="P53" i="18"/>
  <c r="P54" i="18"/>
  <c r="P55" i="18"/>
  <c r="P56" i="18"/>
  <c r="P57" i="18"/>
  <c r="P58" i="18"/>
  <c r="Q58" i="18" s="1"/>
  <c r="P59" i="18"/>
  <c r="Q59" i="18" s="1"/>
  <c r="P60" i="18"/>
  <c r="Q60" i="18" s="1"/>
  <c r="P61" i="18"/>
  <c r="Q61" i="18" s="1"/>
  <c r="P62" i="18"/>
  <c r="P63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1" i="18"/>
  <c r="P42" i="18"/>
  <c r="P43" i="18"/>
  <c r="P25" i="18"/>
  <c r="K58" i="18"/>
  <c r="K59" i="18"/>
  <c r="K61" i="18"/>
  <c r="J25" i="18"/>
  <c r="AS24" i="16"/>
  <c r="AJ30" i="11"/>
  <c r="AJ31" i="11"/>
  <c r="AJ32" i="11"/>
  <c r="AJ33" i="11"/>
  <c r="P30" i="11"/>
  <c r="P31" i="11"/>
  <c r="P32" i="11"/>
  <c r="P33" i="11"/>
  <c r="A26" i="11"/>
  <c r="A27" i="11"/>
  <c r="A28" i="11"/>
  <c r="A29" i="11"/>
  <c r="A30" i="11"/>
  <c r="A31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8" i="11"/>
  <c r="A49" i="11"/>
  <c r="A51" i="11"/>
  <c r="A52" i="11"/>
  <c r="A53" i="11"/>
  <c r="A54" i="11"/>
  <c r="A55" i="11"/>
  <c r="A56" i="11"/>
  <c r="A57" i="11"/>
  <c r="A58" i="11"/>
  <c r="A59" i="11"/>
  <c r="A61" i="11"/>
  <c r="A62" i="11"/>
  <c r="AN60" i="11"/>
  <c r="AL60" i="11"/>
  <c r="AJ60" i="11"/>
  <c r="AF60" i="11"/>
  <c r="AD60" i="11"/>
  <c r="AB60" i="11"/>
  <c r="Z60" i="11"/>
  <c r="X60" i="11"/>
  <c r="V60" i="11"/>
  <c r="T60" i="11"/>
  <c r="R60" i="11"/>
  <c r="P60" i="11"/>
  <c r="N60" i="11"/>
  <c r="L60" i="11"/>
  <c r="J60" i="11"/>
  <c r="H60" i="11"/>
  <c r="AN59" i="11"/>
  <c r="AU59" i="11" s="1"/>
  <c r="AL59" i="11"/>
  <c r="AJ59" i="11"/>
  <c r="AF59" i="11"/>
  <c r="AD59" i="11"/>
  <c r="AB59" i="11"/>
  <c r="Z59" i="11"/>
  <c r="X59" i="11"/>
  <c r="V59" i="11"/>
  <c r="T59" i="11"/>
  <c r="R59" i="11"/>
  <c r="P59" i="11"/>
  <c r="N59" i="11"/>
  <c r="L59" i="11"/>
  <c r="J59" i="11"/>
  <c r="H59" i="11"/>
  <c r="AN58" i="11"/>
  <c r="AL58" i="11"/>
  <c r="AJ58" i="11"/>
  <c r="AF58" i="11"/>
  <c r="AD58" i="11"/>
  <c r="AB58" i="11"/>
  <c r="Z58" i="11"/>
  <c r="X58" i="11"/>
  <c r="V58" i="11"/>
  <c r="T58" i="11"/>
  <c r="R58" i="11"/>
  <c r="P58" i="11"/>
  <c r="N58" i="11"/>
  <c r="L58" i="11"/>
  <c r="J58" i="11"/>
  <c r="H58" i="11"/>
  <c r="AN57" i="11"/>
  <c r="AU57" i="11" s="1"/>
  <c r="AL57" i="11"/>
  <c r="AJ57" i="11"/>
  <c r="AF57" i="11"/>
  <c r="AD57" i="11"/>
  <c r="AB57" i="11"/>
  <c r="Z57" i="11"/>
  <c r="X57" i="11"/>
  <c r="V57" i="11"/>
  <c r="T57" i="11"/>
  <c r="R57" i="11"/>
  <c r="P57" i="11"/>
  <c r="N57" i="11"/>
  <c r="L57" i="11"/>
  <c r="J57" i="11"/>
  <c r="H57" i="11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8" i="23"/>
  <c r="A49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L60" i="23"/>
  <c r="AM60" i="23" s="1"/>
  <c r="AJ60" i="23"/>
  <c r="AK60" i="23" s="1"/>
  <c r="AF60" i="23"/>
  <c r="AG60" i="23" s="1"/>
  <c r="AL59" i="23"/>
  <c r="AM59" i="23" s="1"/>
  <c r="AT59" i="23" s="1"/>
  <c r="AJ59" i="23"/>
  <c r="AK59" i="23" s="1"/>
  <c r="AF59" i="23"/>
  <c r="AG59" i="23" s="1"/>
  <c r="AL58" i="23"/>
  <c r="AM58" i="23" s="1"/>
  <c r="AJ58" i="23"/>
  <c r="AK58" i="23" s="1"/>
  <c r="AF58" i="23"/>
  <c r="AG58" i="23" s="1"/>
  <c r="AL57" i="23"/>
  <c r="AM57" i="23" s="1"/>
  <c r="AT57" i="23" s="1"/>
  <c r="AJ57" i="23"/>
  <c r="AK57" i="23" s="1"/>
  <c r="AF57" i="23"/>
  <c r="AG57" i="23" s="1"/>
  <c r="A26" i="18"/>
  <c r="A5" i="25" s="1"/>
  <c r="A4" i="27" s="1"/>
  <c r="A27" i="18"/>
  <c r="A6" i="25" s="1"/>
  <c r="A5" i="27" s="1"/>
  <c r="A28" i="18"/>
  <c r="A7" i="25" s="1"/>
  <c r="A6" i="27" s="1"/>
  <c r="A29" i="18"/>
  <c r="A8" i="25" s="1"/>
  <c r="A7" i="27" s="1"/>
  <c r="A30" i="18"/>
  <c r="A9" i="25" s="1"/>
  <c r="A8" i="27" s="1"/>
  <c r="A31" i="18"/>
  <c r="A10" i="25" s="1"/>
  <c r="A9" i="27" s="1"/>
  <c r="A32" i="18"/>
  <c r="A11" i="25" s="1"/>
  <c r="A10" i="27" s="1"/>
  <c r="A33" i="18"/>
  <c r="A12" i="25" s="1"/>
  <c r="A11" i="27" s="1"/>
  <c r="A34" i="18"/>
  <c r="A13" i="25" s="1"/>
  <c r="A12" i="27" s="1"/>
  <c r="A35" i="18"/>
  <c r="A14" i="25" s="1"/>
  <c r="A13" i="27" s="1"/>
  <c r="A36" i="18"/>
  <c r="A15" i="25" s="1"/>
  <c r="A14" i="27" s="1"/>
  <c r="A37" i="18"/>
  <c r="A16" i="25" s="1"/>
  <c r="A15" i="27" s="1"/>
  <c r="A38" i="18"/>
  <c r="A17" i="25" s="1"/>
  <c r="A16" i="27" s="1"/>
  <c r="A39" i="18"/>
  <c r="A18" i="25" s="1"/>
  <c r="A17" i="27" s="1"/>
  <c r="A40" i="18"/>
  <c r="A19" i="25" s="1"/>
  <c r="A18" i="27" s="1"/>
  <c r="A41" i="18"/>
  <c r="A20" i="25" s="1"/>
  <c r="A19" i="27" s="1"/>
  <c r="A42" i="18"/>
  <c r="A21" i="25" s="1"/>
  <c r="A20" i="27" s="1"/>
  <c r="A43" i="18"/>
  <c r="A22" i="25" s="1"/>
  <c r="A21" i="27" s="1"/>
  <c r="A44" i="18"/>
  <c r="A23" i="25" s="1"/>
  <c r="A22" i="27" s="1"/>
  <c r="A45" i="18"/>
  <c r="A24" i="25" s="1"/>
  <c r="A23" i="27" s="1"/>
  <c r="A46" i="18"/>
  <c r="A25" i="25" s="1"/>
  <c r="A24" i="27" s="1"/>
  <c r="A48" i="18"/>
  <c r="A27" i="25" s="1"/>
  <c r="A26" i="27" s="1"/>
  <c r="A49" i="18"/>
  <c r="A28" i="25" s="1"/>
  <c r="A27" i="27" s="1"/>
  <c r="A51" i="18"/>
  <c r="A30" i="25" s="1"/>
  <c r="A29" i="27" s="1"/>
  <c r="A52" i="18"/>
  <c r="A31" i="25" s="1"/>
  <c r="A30" i="27" s="1"/>
  <c r="A53" i="18"/>
  <c r="A32" i="25" s="1"/>
  <c r="A31" i="27" s="1"/>
  <c r="A54" i="18"/>
  <c r="A33" i="25" s="1"/>
  <c r="A32" i="27" s="1"/>
  <c r="A55" i="18"/>
  <c r="A34" i="25" s="1"/>
  <c r="A33" i="27" s="1"/>
  <c r="A56" i="18"/>
  <c r="A35" i="25" s="1"/>
  <c r="A34" i="27" s="1"/>
  <c r="A57" i="18"/>
  <c r="A36" i="25" s="1"/>
  <c r="A35" i="27" s="1"/>
  <c r="A58" i="18"/>
  <c r="A37" i="25" s="1"/>
  <c r="A36" i="27" s="1"/>
  <c r="A59" i="18"/>
  <c r="A38" i="25" s="1"/>
  <c r="A37" i="27" s="1"/>
  <c r="A60" i="18"/>
  <c r="A39" i="25" s="1"/>
  <c r="A38" i="27" s="1"/>
  <c r="A61" i="18"/>
  <c r="A40" i="25" s="1"/>
  <c r="A39" i="27" s="1"/>
  <c r="AB61" i="18"/>
  <c r="AC61" i="18" s="1"/>
  <c r="U61" i="18"/>
  <c r="O61" i="18"/>
  <c r="I61" i="18"/>
  <c r="G61" i="18"/>
  <c r="AB60" i="18"/>
  <c r="AC60" i="18" s="1"/>
  <c r="O60" i="18"/>
  <c r="K60" i="18"/>
  <c r="I60" i="18"/>
  <c r="G60" i="18"/>
  <c r="AE59" i="18"/>
  <c r="AB59" i="18"/>
  <c r="AC59" i="18" s="1"/>
  <c r="O59" i="18"/>
  <c r="I59" i="18"/>
  <c r="G59" i="18"/>
  <c r="AB58" i="18"/>
  <c r="AC58" i="18" s="1"/>
  <c r="O58" i="18"/>
  <c r="I58" i="18"/>
  <c r="G58" i="18"/>
  <c r="AK31" i="16"/>
  <c r="Q31" i="16"/>
  <c r="AO60" i="16"/>
  <c r="AM60" i="16"/>
  <c r="AK60" i="16"/>
  <c r="AI60" i="16"/>
  <c r="AG60" i="16"/>
  <c r="AE60" i="16"/>
  <c r="AC60" i="16"/>
  <c r="AA60" i="16"/>
  <c r="Y60" i="16"/>
  <c r="W60" i="16"/>
  <c r="U60" i="16"/>
  <c r="S60" i="16"/>
  <c r="Q60" i="16"/>
  <c r="O60" i="16"/>
  <c r="M60" i="16"/>
  <c r="K60" i="16"/>
  <c r="I60" i="16"/>
  <c r="AO59" i="16"/>
  <c r="AV59" i="16" s="1"/>
  <c r="AM59" i="16"/>
  <c r="AK59" i="16"/>
  <c r="AI59" i="16"/>
  <c r="AG59" i="16"/>
  <c r="AE59" i="16"/>
  <c r="AC59" i="16"/>
  <c r="AA59" i="16"/>
  <c r="Y59" i="16"/>
  <c r="W59" i="16"/>
  <c r="U59" i="16"/>
  <c r="S59" i="16"/>
  <c r="Q59" i="16"/>
  <c r="O59" i="16"/>
  <c r="M59" i="16"/>
  <c r="K59" i="16"/>
  <c r="I59" i="16"/>
  <c r="AO58" i="16"/>
  <c r="AM58" i="16"/>
  <c r="AK58" i="16"/>
  <c r="AI58" i="16"/>
  <c r="AG58" i="16"/>
  <c r="AE58" i="16"/>
  <c r="AC58" i="16"/>
  <c r="AA58" i="16"/>
  <c r="Y58" i="16"/>
  <c r="W58" i="16"/>
  <c r="U58" i="16"/>
  <c r="S58" i="16"/>
  <c r="Q58" i="16"/>
  <c r="O58" i="16"/>
  <c r="M58" i="16"/>
  <c r="K58" i="16"/>
  <c r="I58" i="16"/>
  <c r="AO57" i="16"/>
  <c r="AV57" i="16" s="1"/>
  <c r="AM57" i="16"/>
  <c r="AK57" i="16"/>
  <c r="AI57" i="16"/>
  <c r="AG57" i="16"/>
  <c r="AE57" i="16"/>
  <c r="AC57" i="16"/>
  <c r="AA57" i="16"/>
  <c r="Y57" i="16"/>
  <c r="W57" i="16"/>
  <c r="U57" i="16"/>
  <c r="S57" i="16"/>
  <c r="Q57" i="16"/>
  <c r="O57" i="16"/>
  <c r="M57" i="16"/>
  <c r="K57" i="16"/>
  <c r="I57" i="16"/>
  <c r="O48" i="16"/>
  <c r="Q35" i="16"/>
  <c r="E29" i="25" l="1"/>
  <c r="G28" i="27" s="1"/>
  <c r="H28" i="27" s="1"/>
  <c r="B37" i="25"/>
  <c r="C36" i="27" s="1"/>
  <c r="D36" i="27" s="1"/>
  <c r="B38" i="25"/>
  <c r="C37" i="27" s="1"/>
  <c r="D37" i="27" s="1"/>
  <c r="E39" i="25"/>
  <c r="G38" i="27" s="1"/>
  <c r="H38" i="27" s="1"/>
  <c r="B39" i="25"/>
  <c r="C38" i="27" s="1"/>
  <c r="D38" i="27" s="1"/>
  <c r="E38" i="25"/>
  <c r="G37" i="27" s="1"/>
  <c r="H37" i="27" s="1"/>
  <c r="D36" i="25"/>
  <c r="E35" i="27" s="1"/>
  <c r="F35" i="27" s="1"/>
  <c r="D37" i="25"/>
  <c r="E36" i="27" s="1"/>
  <c r="F36" i="27" s="1"/>
  <c r="D38" i="25"/>
  <c r="E37" i="27" s="1"/>
  <c r="F37" i="27" s="1"/>
  <c r="D39" i="25"/>
  <c r="E38" i="27" s="1"/>
  <c r="F38" i="27" s="1"/>
  <c r="E37" i="25"/>
  <c r="G36" i="27" s="1"/>
  <c r="H36" i="27" s="1"/>
  <c r="D29" i="25"/>
  <c r="E28" i="27" s="1"/>
  <c r="F28" i="27" s="1"/>
  <c r="E36" i="25"/>
  <c r="G35" i="27" s="1"/>
  <c r="H35" i="27" s="1"/>
  <c r="H40" i="25"/>
  <c r="I39" i="27" s="1"/>
  <c r="B36" i="25"/>
  <c r="C35" i="27" s="1"/>
  <c r="D35" i="27" s="1"/>
  <c r="B29" i="25"/>
  <c r="C28" i="27" s="1"/>
  <c r="D28" i="27" s="1"/>
  <c r="AL9" i="11"/>
  <c r="AL8" i="11"/>
  <c r="AP12" i="18" l="1"/>
  <c r="AJ12" i="23"/>
  <c r="AM12" i="11"/>
  <c r="A5" i="18"/>
  <c r="C4" i="25" l="1"/>
  <c r="O26" i="16" l="1"/>
  <c r="O27" i="16"/>
  <c r="O28" i="16"/>
  <c r="O29" i="16"/>
  <c r="O30" i="16"/>
  <c r="O31" i="16"/>
  <c r="O32" i="16"/>
  <c r="O33" i="16"/>
  <c r="O34" i="16"/>
  <c r="O35" i="16"/>
  <c r="O37" i="16"/>
  <c r="O38" i="16"/>
  <c r="O39" i="16"/>
  <c r="O40" i="16"/>
  <c r="O41" i="16"/>
  <c r="O42" i="16"/>
  <c r="O43" i="16"/>
  <c r="O44" i="16"/>
  <c r="O45" i="16"/>
  <c r="O46" i="16"/>
  <c r="O49" i="16"/>
  <c r="O51" i="16"/>
  <c r="O52" i="16"/>
  <c r="O53" i="16"/>
  <c r="O54" i="16"/>
  <c r="O55" i="16"/>
  <c r="O56" i="16"/>
  <c r="O61" i="16"/>
  <c r="O62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8" i="16"/>
  <c r="M49" i="16"/>
  <c r="M51" i="16"/>
  <c r="M52" i="16"/>
  <c r="M53" i="16"/>
  <c r="M54" i="16"/>
  <c r="M55" i="16"/>
  <c r="M56" i="16"/>
  <c r="M61" i="16"/>
  <c r="M62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8" i="16"/>
  <c r="K49" i="16"/>
  <c r="K51" i="16"/>
  <c r="K52" i="16"/>
  <c r="K53" i="16"/>
  <c r="K54" i="16"/>
  <c r="K55" i="16"/>
  <c r="K56" i="16"/>
  <c r="K61" i="16"/>
  <c r="K62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8" i="16"/>
  <c r="I49" i="16"/>
  <c r="I51" i="16"/>
  <c r="I52" i="16"/>
  <c r="I53" i="16"/>
  <c r="I54" i="16"/>
  <c r="I55" i="16"/>
  <c r="I56" i="16"/>
  <c r="I61" i="16"/>
  <c r="I62" i="16"/>
  <c r="AC25" i="16" l="1"/>
  <c r="AN26" i="11" l="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8" i="11"/>
  <c r="AN49" i="11"/>
  <c r="AN51" i="11"/>
  <c r="AN52" i="11"/>
  <c r="AN53" i="11"/>
  <c r="AN54" i="11"/>
  <c r="AN55" i="11"/>
  <c r="AN56" i="11"/>
  <c r="AN61" i="11"/>
  <c r="AN62" i="11"/>
  <c r="AL26" i="11"/>
  <c r="AL27" i="11"/>
  <c r="AU27" i="11" s="1"/>
  <c r="AL28" i="11"/>
  <c r="AL29" i="11"/>
  <c r="AL30" i="11"/>
  <c r="AL31" i="11"/>
  <c r="AL32" i="11"/>
  <c r="AL33" i="11"/>
  <c r="AL34" i="11"/>
  <c r="AL35" i="11"/>
  <c r="AL36" i="11"/>
  <c r="AL37" i="11"/>
  <c r="AL38" i="11"/>
  <c r="AL39" i="11"/>
  <c r="AL40" i="11"/>
  <c r="AU40" i="11" s="1"/>
  <c r="AL41" i="11"/>
  <c r="AU41" i="11" s="1"/>
  <c r="AL42" i="11"/>
  <c r="AL43" i="11"/>
  <c r="AL44" i="11"/>
  <c r="AL45" i="11"/>
  <c r="AL46" i="11"/>
  <c r="AL48" i="11"/>
  <c r="AL49" i="11"/>
  <c r="AL51" i="11"/>
  <c r="AL52" i="11"/>
  <c r="AL53" i="11"/>
  <c r="AL54" i="11"/>
  <c r="AL55" i="11"/>
  <c r="AL56" i="11"/>
  <c r="AL62" i="11"/>
  <c r="AU62" i="11" s="1"/>
  <c r="AJ26" i="11"/>
  <c r="AJ27" i="11"/>
  <c r="AJ28" i="11"/>
  <c r="AJ29" i="11"/>
  <c r="AJ34" i="11"/>
  <c r="AJ35" i="11"/>
  <c r="AJ36" i="11"/>
  <c r="AJ37" i="11"/>
  <c r="AJ38" i="11"/>
  <c r="AJ39" i="11"/>
  <c r="AJ40" i="11"/>
  <c r="AJ41" i="11"/>
  <c r="AJ42" i="11"/>
  <c r="AJ43" i="11"/>
  <c r="AJ44" i="11"/>
  <c r="AJ45" i="11"/>
  <c r="AJ46" i="11"/>
  <c r="AJ48" i="11"/>
  <c r="AJ49" i="11"/>
  <c r="AJ51" i="11"/>
  <c r="AJ52" i="11"/>
  <c r="AJ53" i="11"/>
  <c r="AJ54" i="11"/>
  <c r="AJ55" i="11"/>
  <c r="AJ56" i="11"/>
  <c r="AJ62" i="11"/>
  <c r="AF26" i="11"/>
  <c r="AF27" i="11"/>
  <c r="AF28" i="11"/>
  <c r="AF29" i="11"/>
  <c r="AU29" i="11" s="1"/>
  <c r="AF30" i="11"/>
  <c r="AF31" i="11"/>
  <c r="AF32" i="11"/>
  <c r="AF33" i="11"/>
  <c r="AF34" i="11"/>
  <c r="AF35" i="11"/>
  <c r="AF36" i="11"/>
  <c r="AF37" i="11"/>
  <c r="AF38" i="11"/>
  <c r="AF39" i="11"/>
  <c r="AF40" i="11"/>
  <c r="AF41" i="11"/>
  <c r="AF42" i="11"/>
  <c r="AF43" i="11"/>
  <c r="AF44" i="11"/>
  <c r="AF45" i="11"/>
  <c r="AF46" i="11"/>
  <c r="AF49" i="11"/>
  <c r="AF51" i="11"/>
  <c r="AF52" i="11"/>
  <c r="AF53" i="11"/>
  <c r="AF54" i="11"/>
  <c r="AF55" i="11"/>
  <c r="AF56" i="11"/>
  <c r="AF61" i="11"/>
  <c r="AF62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8" i="11"/>
  <c r="AD49" i="11"/>
  <c r="AD51" i="11"/>
  <c r="AD52" i="11"/>
  <c r="AD53" i="11"/>
  <c r="AD54" i="11"/>
  <c r="AD55" i="11"/>
  <c r="AD56" i="11"/>
  <c r="AD62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8" i="11"/>
  <c r="AB49" i="11"/>
  <c r="AB51" i="11"/>
  <c r="AB52" i="11"/>
  <c r="AB53" i="11"/>
  <c r="AB54" i="11"/>
  <c r="AB55" i="11"/>
  <c r="AB56" i="11"/>
  <c r="AB61" i="11"/>
  <c r="AB62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8" i="11"/>
  <c r="X49" i="11"/>
  <c r="X51" i="11"/>
  <c r="X52" i="11"/>
  <c r="X53" i="11"/>
  <c r="X54" i="11"/>
  <c r="X55" i="11"/>
  <c r="X56" i="11"/>
  <c r="X61" i="11"/>
  <c r="X62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8" i="11"/>
  <c r="V49" i="11"/>
  <c r="V51" i="11"/>
  <c r="V52" i="11"/>
  <c r="V53" i="11"/>
  <c r="V54" i="11"/>
  <c r="V55" i="11"/>
  <c r="V56" i="11"/>
  <c r="V61" i="11"/>
  <c r="V62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8" i="11"/>
  <c r="T49" i="11"/>
  <c r="T51" i="11"/>
  <c r="T52" i="11"/>
  <c r="T53" i="11"/>
  <c r="T54" i="11"/>
  <c r="T55" i="11"/>
  <c r="T56" i="11"/>
  <c r="T61" i="11"/>
  <c r="T62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8" i="11"/>
  <c r="R49" i="11"/>
  <c r="R51" i="11"/>
  <c r="R52" i="11"/>
  <c r="R53" i="11"/>
  <c r="R54" i="11"/>
  <c r="R55" i="11"/>
  <c r="R56" i="11"/>
  <c r="R61" i="11"/>
  <c r="R62" i="11"/>
  <c r="P26" i="11"/>
  <c r="P27" i="11"/>
  <c r="P28" i="11"/>
  <c r="P29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8" i="11"/>
  <c r="P49" i="11"/>
  <c r="P51" i="11"/>
  <c r="P52" i="11"/>
  <c r="P53" i="11"/>
  <c r="P54" i="11"/>
  <c r="P55" i="11"/>
  <c r="P56" i="11"/>
  <c r="P62" i="11"/>
  <c r="N62" i="11"/>
  <c r="N61" i="11"/>
  <c r="N56" i="11"/>
  <c r="N55" i="11"/>
  <c r="N54" i="11"/>
  <c r="N53" i="11"/>
  <c r="N52" i="11"/>
  <c r="N51" i="11"/>
  <c r="N49" i="11"/>
  <c r="N48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8" i="11"/>
  <c r="L49" i="11"/>
  <c r="L51" i="11"/>
  <c r="L52" i="11"/>
  <c r="L53" i="11"/>
  <c r="L54" i="11"/>
  <c r="L55" i="11"/>
  <c r="L56" i="11"/>
  <c r="L61" i="11"/>
  <c r="L62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8" i="11"/>
  <c r="J49" i="11"/>
  <c r="J51" i="11"/>
  <c r="J52" i="11"/>
  <c r="J53" i="11"/>
  <c r="J54" i="11"/>
  <c r="J55" i="11"/>
  <c r="J56" i="11"/>
  <c r="J61" i="11"/>
  <c r="J62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8" i="11"/>
  <c r="H49" i="11"/>
  <c r="H51" i="11"/>
  <c r="H52" i="11"/>
  <c r="H53" i="11"/>
  <c r="H54" i="11"/>
  <c r="H55" i="11"/>
  <c r="H56" i="11"/>
  <c r="H61" i="11"/>
  <c r="H62" i="11"/>
  <c r="D21" i="25" l="1"/>
  <c r="E20" i="27" s="1"/>
  <c r="D31" i="25"/>
  <c r="E30" i="27" s="1"/>
  <c r="D15" i="25"/>
  <c r="E14" i="27" s="1"/>
  <c r="D7" i="25"/>
  <c r="E6" i="27" s="1"/>
  <c r="D12" i="25"/>
  <c r="E11" i="27" s="1"/>
  <c r="D35" i="25"/>
  <c r="E34" i="27" s="1"/>
  <c r="D32" i="25"/>
  <c r="E31" i="27" s="1"/>
  <c r="D14" i="25"/>
  <c r="E13" i="27" s="1"/>
  <c r="D6" i="25"/>
  <c r="E5" i="27" s="1"/>
  <c r="D30" i="25"/>
  <c r="E29" i="27" s="1"/>
  <c r="D19" i="25"/>
  <c r="E18" i="27" s="1"/>
  <c r="D11" i="25"/>
  <c r="E10" i="27" s="1"/>
  <c r="D10" i="25"/>
  <c r="E9" i="27" s="1"/>
  <c r="D20" i="25"/>
  <c r="E19" i="27" s="1"/>
  <c r="D17" i="25"/>
  <c r="E16" i="27" s="1"/>
  <c r="D9" i="25"/>
  <c r="E8" i="27" s="1"/>
  <c r="D34" i="25"/>
  <c r="E33" i="27" s="1"/>
  <c r="D16" i="25"/>
  <c r="E15" i="27" s="1"/>
  <c r="D8" i="25"/>
  <c r="E7" i="27" s="1"/>
  <c r="D25" i="25"/>
  <c r="E24" i="27" s="1"/>
  <c r="D13" i="25"/>
  <c r="E12" i="27" s="1"/>
  <c r="D18" i="25"/>
  <c r="E17" i="27" s="1"/>
  <c r="D5" i="25"/>
  <c r="E4" i="27" s="1"/>
  <c r="D28" i="25"/>
  <c r="E27" i="27" s="1"/>
  <c r="D24" i="25"/>
  <c r="E23" i="27" s="1"/>
  <c r="D27" i="25"/>
  <c r="E26" i="27" s="1"/>
  <c r="D23" i="25"/>
  <c r="E22" i="27" s="1"/>
  <c r="D33" i="25"/>
  <c r="E32" i="27" s="1"/>
  <c r="D41" i="25"/>
  <c r="E40" i="27" s="1"/>
  <c r="D22" i="25"/>
  <c r="E21" i="27" s="1"/>
  <c r="AN68" i="11"/>
  <c r="AN68" i="18"/>
  <c r="F8" i="27" l="1"/>
  <c r="F40" i="27"/>
  <c r="F5" i="27"/>
  <c r="F7" i="27"/>
  <c r="F12" i="27"/>
  <c r="F14" i="27"/>
  <c r="F15" i="27"/>
  <c r="F31" i="27"/>
  <c r="F9" i="27"/>
  <c r="F32" i="27"/>
  <c r="F13" i="27"/>
  <c r="F10" i="27"/>
  <c r="F11" i="27"/>
  <c r="F33" i="27"/>
  <c r="F18" i="27"/>
  <c r="F20" i="27"/>
  <c r="F16" i="27"/>
  <c r="F23" i="27"/>
  <c r="F30" i="27"/>
  <c r="F17" i="27"/>
  <c r="F21" i="27"/>
  <c r="F27" i="27"/>
  <c r="F19" i="27"/>
  <c r="F29" i="27"/>
  <c r="F26" i="27"/>
  <c r="F34" i="27"/>
  <c r="F24" i="27"/>
  <c r="F22" i="27"/>
  <c r="F6" i="27"/>
  <c r="F4" i="27"/>
  <c r="AI26" i="23"/>
  <c r="AI27" i="23"/>
  <c r="AI28" i="23"/>
  <c r="AI29" i="23"/>
  <c r="AI30" i="23"/>
  <c r="AI32" i="23"/>
  <c r="AI33" i="23"/>
  <c r="AI34" i="23"/>
  <c r="AI35" i="23"/>
  <c r="AI36" i="23"/>
  <c r="AI37" i="23"/>
  <c r="AI38" i="23"/>
  <c r="AI39" i="23"/>
  <c r="AI40" i="23"/>
  <c r="AI41" i="23"/>
  <c r="AI42" i="23"/>
  <c r="AI43" i="23"/>
  <c r="AI44" i="23"/>
  <c r="AI45" i="23"/>
  <c r="AI46" i="23"/>
  <c r="AI48" i="23"/>
  <c r="AI49" i="23"/>
  <c r="AI51" i="23"/>
  <c r="AI52" i="23"/>
  <c r="AI53" i="23"/>
  <c r="AI54" i="23"/>
  <c r="AI55" i="23"/>
  <c r="AI56" i="23"/>
  <c r="AI62" i="23"/>
  <c r="A1" i="25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8" i="18"/>
  <c r="O49" i="18"/>
  <c r="O51" i="18"/>
  <c r="O52" i="18"/>
  <c r="O53" i="18"/>
  <c r="O54" i="18"/>
  <c r="O55" i="18"/>
  <c r="O56" i="18"/>
  <c r="O57" i="18"/>
  <c r="O63" i="18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8" i="16"/>
  <c r="AO49" i="16"/>
  <c r="AO51" i="16"/>
  <c r="AO52" i="16"/>
  <c r="AO53" i="16"/>
  <c r="AO54" i="16"/>
  <c r="AO55" i="16"/>
  <c r="AO56" i="16"/>
  <c r="AO61" i="16"/>
  <c r="AO62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8" i="16"/>
  <c r="AI49" i="16"/>
  <c r="AI51" i="16"/>
  <c r="AI52" i="16"/>
  <c r="AI53" i="16"/>
  <c r="AI54" i="16"/>
  <c r="AI55" i="16"/>
  <c r="AI56" i="16"/>
  <c r="AI61" i="16"/>
  <c r="AI62" i="16"/>
  <c r="AE26" i="16"/>
  <c r="AE27" i="16"/>
  <c r="AE28" i="16"/>
  <c r="AE29" i="16"/>
  <c r="AE30" i="16"/>
  <c r="AE31" i="16"/>
  <c r="AE32" i="16"/>
  <c r="AE33" i="16"/>
  <c r="AE34" i="16"/>
  <c r="AE35" i="16"/>
  <c r="AE36" i="16"/>
  <c r="AE37" i="16"/>
  <c r="AE38" i="16"/>
  <c r="AE39" i="16"/>
  <c r="AE40" i="16"/>
  <c r="AE41" i="16"/>
  <c r="AE42" i="16"/>
  <c r="AE43" i="16"/>
  <c r="AE44" i="16"/>
  <c r="AE45" i="16"/>
  <c r="AE46" i="16"/>
  <c r="AE48" i="16"/>
  <c r="AE49" i="16"/>
  <c r="AE51" i="16"/>
  <c r="AE52" i="16"/>
  <c r="AE53" i="16"/>
  <c r="AE54" i="16"/>
  <c r="AE55" i="16"/>
  <c r="AE56" i="16"/>
  <c r="AE61" i="16"/>
  <c r="AE62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AC38" i="16"/>
  <c r="AC39" i="16"/>
  <c r="AC40" i="16"/>
  <c r="AC41" i="16"/>
  <c r="AC42" i="16"/>
  <c r="AC43" i="16"/>
  <c r="AC44" i="16"/>
  <c r="AC45" i="16"/>
  <c r="AC46" i="16"/>
  <c r="AC48" i="16"/>
  <c r="AC49" i="16"/>
  <c r="AC51" i="16"/>
  <c r="AC52" i="16"/>
  <c r="AC53" i="16"/>
  <c r="AC54" i="16"/>
  <c r="AC55" i="16"/>
  <c r="AC56" i="16"/>
  <c r="AC61" i="16"/>
  <c r="AC62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Y38" i="16"/>
  <c r="Y39" i="16"/>
  <c r="Y40" i="16"/>
  <c r="Y41" i="16"/>
  <c r="Y42" i="16"/>
  <c r="Y43" i="16"/>
  <c r="Y44" i="16"/>
  <c r="Y45" i="16"/>
  <c r="Y46" i="16"/>
  <c r="Y48" i="16"/>
  <c r="Y49" i="16"/>
  <c r="Y51" i="16"/>
  <c r="Y52" i="16"/>
  <c r="Y53" i="16"/>
  <c r="Y54" i="16"/>
  <c r="Y55" i="16"/>
  <c r="Y56" i="16"/>
  <c r="Y61" i="16"/>
  <c r="Y62" i="16"/>
  <c r="W26" i="16"/>
  <c r="W27" i="16"/>
  <c r="W28" i="16"/>
  <c r="W29" i="16"/>
  <c r="W30" i="16"/>
  <c r="W31" i="16"/>
  <c r="W32" i="16"/>
  <c r="W33" i="16"/>
  <c r="W34" i="16"/>
  <c r="W35" i="16"/>
  <c r="W49" i="16"/>
  <c r="W51" i="16"/>
  <c r="W52" i="16"/>
  <c r="W53" i="16"/>
  <c r="W54" i="16"/>
  <c r="W55" i="16"/>
  <c r="W56" i="16"/>
  <c r="W61" i="16"/>
  <c r="W62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8" i="16"/>
  <c r="AM49" i="16"/>
  <c r="AM51" i="16"/>
  <c r="AM52" i="16"/>
  <c r="AM53" i="16"/>
  <c r="AM54" i="16"/>
  <c r="AM55" i="16"/>
  <c r="AM56" i="16"/>
  <c r="AM62" i="16"/>
  <c r="AV62" i="16" s="1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8" i="16"/>
  <c r="AK49" i="16"/>
  <c r="AK51" i="16"/>
  <c r="AK52" i="16"/>
  <c r="AK53" i="16"/>
  <c r="AK54" i="16"/>
  <c r="AK55" i="16"/>
  <c r="AK56" i="16"/>
  <c r="AK62" i="16"/>
  <c r="AK26" i="16"/>
  <c r="AK27" i="16"/>
  <c r="AK28" i="16"/>
  <c r="AK29" i="16"/>
  <c r="AK30" i="16"/>
  <c r="Z26" i="11" l="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8" i="11"/>
  <c r="Z49" i="11"/>
  <c r="Z51" i="11"/>
  <c r="Z52" i="11"/>
  <c r="Z53" i="11"/>
  <c r="Z54" i="11"/>
  <c r="Z55" i="11"/>
  <c r="Z56" i="11"/>
  <c r="Z61" i="11"/>
  <c r="Z62" i="11"/>
  <c r="R25" i="11"/>
  <c r="AA26" i="16"/>
  <c r="AA27" i="16"/>
  <c r="AA28" i="16"/>
  <c r="AA29" i="16"/>
  <c r="AA30" i="16"/>
  <c r="AA31" i="16"/>
  <c r="AA32" i="16"/>
  <c r="AA33" i="16"/>
  <c r="AA34" i="16"/>
  <c r="AA35" i="16"/>
  <c r="AA36" i="16"/>
  <c r="AA37" i="16"/>
  <c r="AA38" i="16"/>
  <c r="AA39" i="16"/>
  <c r="AA40" i="16"/>
  <c r="AA41" i="16"/>
  <c r="AA42" i="16"/>
  <c r="AA43" i="16"/>
  <c r="AA44" i="16"/>
  <c r="AA45" i="16"/>
  <c r="AA46" i="16"/>
  <c r="AA48" i="16"/>
  <c r="AA49" i="16"/>
  <c r="AA51" i="16"/>
  <c r="AA52" i="16"/>
  <c r="AA53" i="16"/>
  <c r="AA54" i="16"/>
  <c r="AA55" i="16"/>
  <c r="AA56" i="16"/>
  <c r="AA61" i="16"/>
  <c r="AA62" i="16"/>
  <c r="U26" i="16"/>
  <c r="U27" i="16"/>
  <c r="U28" i="16"/>
  <c r="U29" i="16"/>
  <c r="U30" i="16"/>
  <c r="U31" i="16"/>
  <c r="U32" i="16"/>
  <c r="U33" i="16"/>
  <c r="U34" i="16"/>
  <c r="U53" i="16"/>
  <c r="U54" i="16"/>
  <c r="U55" i="16"/>
  <c r="U56" i="16"/>
  <c r="U61" i="16"/>
  <c r="U62" i="16"/>
  <c r="S26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8" i="16"/>
  <c r="S49" i="16"/>
  <c r="S51" i="16"/>
  <c r="S52" i="16"/>
  <c r="S53" i="16"/>
  <c r="S54" i="16"/>
  <c r="S55" i="16"/>
  <c r="S56" i="16"/>
  <c r="S61" i="16"/>
  <c r="S62" i="16"/>
  <c r="Q26" i="16"/>
  <c r="Q27" i="16"/>
  <c r="Q28" i="16"/>
  <c r="Q29" i="16"/>
  <c r="Q30" i="16"/>
  <c r="AG26" i="16" l="1"/>
  <c r="AG27" i="16"/>
  <c r="AG28" i="16"/>
  <c r="AG29" i="16"/>
  <c r="AG30" i="16"/>
  <c r="AG31" i="16"/>
  <c r="AG32" i="16"/>
  <c r="AG33" i="16"/>
  <c r="AG34" i="16"/>
  <c r="AG35" i="16"/>
  <c r="AG36" i="16"/>
  <c r="AG37" i="16"/>
  <c r="AG38" i="16"/>
  <c r="AG39" i="16"/>
  <c r="AG40" i="16"/>
  <c r="AG41" i="16"/>
  <c r="AG42" i="16"/>
  <c r="AG43" i="16"/>
  <c r="AG44" i="16"/>
  <c r="AG45" i="16"/>
  <c r="AG46" i="16"/>
  <c r="AG48" i="16"/>
  <c r="AG49" i="16"/>
  <c r="AG51" i="16"/>
  <c r="AG52" i="16"/>
  <c r="AG53" i="16"/>
  <c r="AG54" i="16"/>
  <c r="AG55" i="16"/>
  <c r="AG56" i="16"/>
  <c r="AG62" i="16"/>
  <c r="B10" i="25" l="1"/>
  <c r="B9" i="25"/>
  <c r="C8" i="27" s="1"/>
  <c r="D8" i="27" s="1"/>
  <c r="B5" i="25"/>
  <c r="B14" i="25"/>
  <c r="C13" i="27" s="1"/>
  <c r="D13" i="27" s="1"/>
  <c r="B6" i="25"/>
  <c r="C5" i="27" s="1"/>
  <c r="D5" i="27" s="1"/>
  <c r="B7" i="25"/>
  <c r="C6" i="27" s="1"/>
  <c r="D6" i="27" s="1"/>
  <c r="B8" i="25"/>
  <c r="C7" i="27" s="1"/>
  <c r="D7" i="27" s="1"/>
  <c r="D9" i="27"/>
  <c r="D4" i="27"/>
  <c r="AK32" i="16"/>
  <c r="U25" i="16"/>
  <c r="S25" i="16"/>
  <c r="Q32" i="16"/>
  <c r="Q33" i="16"/>
  <c r="Q34" i="16"/>
  <c r="Q36" i="16"/>
  <c r="Q37" i="16"/>
  <c r="Q38" i="16"/>
  <c r="Q39" i="16"/>
  <c r="Q40" i="16"/>
  <c r="Q41" i="16"/>
  <c r="Q42" i="16"/>
  <c r="Q43" i="16"/>
  <c r="Q44" i="16"/>
  <c r="Q45" i="16"/>
  <c r="Q46" i="16"/>
  <c r="Q48" i="16"/>
  <c r="Q49" i="16"/>
  <c r="Q51" i="16"/>
  <c r="Q52" i="16"/>
  <c r="Q53" i="16"/>
  <c r="Q54" i="16"/>
  <c r="Q55" i="16"/>
  <c r="Q56" i="16"/>
  <c r="Q62" i="16"/>
  <c r="B25" i="25" l="1"/>
  <c r="C24" i="27" s="1"/>
  <c r="B15" i="25"/>
  <c r="C14" i="27" s="1"/>
  <c r="B17" i="25"/>
  <c r="C16" i="27" s="1"/>
  <c r="B13" i="25"/>
  <c r="C12" i="27" s="1"/>
  <c r="B35" i="25"/>
  <c r="B32" i="25"/>
  <c r="C31" i="27" s="1"/>
  <c r="B12" i="25"/>
  <c r="C11" i="27" s="1"/>
  <c r="B34" i="25"/>
  <c r="B33" i="25"/>
  <c r="C32" i="27" s="1"/>
  <c r="B24" i="25"/>
  <c r="C23" i="27" s="1"/>
  <c r="B23" i="25"/>
  <c r="B31" i="25"/>
  <c r="C30" i="27" s="1"/>
  <c r="B30" i="25"/>
  <c r="C29" i="27" s="1"/>
  <c r="B28" i="25"/>
  <c r="B19" i="25"/>
  <c r="C18" i="27" s="1"/>
  <c r="B16" i="25"/>
  <c r="C15" i="27" s="1"/>
  <c r="B22" i="25"/>
  <c r="C21" i="27" s="1"/>
  <c r="B21" i="25"/>
  <c r="C20" i="27" s="1"/>
  <c r="B20" i="25"/>
  <c r="C19" i="27" s="1"/>
  <c r="B41" i="25"/>
  <c r="C40" i="27" s="1"/>
  <c r="B27" i="25"/>
  <c r="C26" i="27" s="1"/>
  <c r="B18" i="25"/>
  <c r="C17" i="27" s="1"/>
  <c r="B11" i="25"/>
  <c r="AE21" i="11"/>
  <c r="AE26" i="23"/>
  <c r="AE27" i="23"/>
  <c r="AE28" i="23"/>
  <c r="AE30" i="23"/>
  <c r="AE31" i="23"/>
  <c r="AE32" i="23"/>
  <c r="AE33" i="23"/>
  <c r="AE34" i="23"/>
  <c r="AE35" i="23"/>
  <c r="AE36" i="23"/>
  <c r="AE37" i="23"/>
  <c r="AE38" i="23"/>
  <c r="AE39" i="23"/>
  <c r="AE40" i="23"/>
  <c r="AE41" i="23"/>
  <c r="AE42" i="23"/>
  <c r="AE43" i="23"/>
  <c r="AE44" i="23"/>
  <c r="AE45" i="23"/>
  <c r="AE46" i="23"/>
  <c r="AE48" i="23"/>
  <c r="AE49" i="23"/>
  <c r="AE51" i="23"/>
  <c r="AE52" i="23"/>
  <c r="AE53" i="23"/>
  <c r="AE54" i="23"/>
  <c r="AE55" i="23"/>
  <c r="AE56" i="23"/>
  <c r="AE61" i="23"/>
  <c r="AE62" i="23"/>
  <c r="AE24" i="23"/>
  <c r="AD21" i="23"/>
  <c r="AI25" i="16"/>
  <c r="D19" i="27" l="1"/>
  <c r="D14" i="27"/>
  <c r="D11" i="27"/>
  <c r="D17" i="27"/>
  <c r="D24" i="27"/>
  <c r="D18" i="27"/>
  <c r="D34" i="27"/>
  <c r="D33" i="27"/>
  <c r="D27" i="27"/>
  <c r="D29" i="27"/>
  <c r="D26" i="27"/>
  <c r="D12" i="27"/>
  <c r="D32" i="27"/>
  <c r="D30" i="27"/>
  <c r="D16" i="27"/>
  <c r="D40" i="27"/>
  <c r="D22" i="27"/>
  <c r="D10" i="27"/>
  <c r="D23" i="27"/>
  <c r="D20" i="27"/>
  <c r="D21" i="27"/>
  <c r="D31" i="27"/>
  <c r="D15" i="27"/>
  <c r="AA21" i="11"/>
  <c r="AD21" i="18"/>
  <c r="AE26" i="18"/>
  <c r="AE27" i="18"/>
  <c r="AE28" i="18"/>
  <c r="AE29" i="18"/>
  <c r="AE30" i="18"/>
  <c r="AE31" i="18"/>
  <c r="AE32" i="18"/>
  <c r="AE33" i="18"/>
  <c r="AE34" i="18"/>
  <c r="AE35" i="18"/>
  <c r="AE36" i="18"/>
  <c r="AE37" i="18"/>
  <c r="AE38" i="18"/>
  <c r="AE39" i="18"/>
  <c r="AE40" i="18"/>
  <c r="AE41" i="18"/>
  <c r="AE42" i="18"/>
  <c r="AE43" i="18"/>
  <c r="AE44" i="18"/>
  <c r="AE45" i="18"/>
  <c r="AE46" i="18"/>
  <c r="AE48" i="18"/>
  <c r="AE49" i="18"/>
  <c r="AE51" i="18"/>
  <c r="AE52" i="18"/>
  <c r="AE53" i="18"/>
  <c r="AE54" i="18"/>
  <c r="AE55" i="18"/>
  <c r="AE56" i="18"/>
  <c r="AE57" i="18"/>
  <c r="AE62" i="18"/>
  <c r="AE63" i="18"/>
  <c r="AB26" i="18"/>
  <c r="AC26" i="18" s="1"/>
  <c r="AB27" i="18"/>
  <c r="AC27" i="18" s="1"/>
  <c r="AB28" i="18"/>
  <c r="AC28" i="18" s="1"/>
  <c r="AB29" i="18"/>
  <c r="AC29" i="18" s="1"/>
  <c r="AB30" i="18"/>
  <c r="AC30" i="18" s="1"/>
  <c r="AB31" i="18"/>
  <c r="AC31" i="18" s="1"/>
  <c r="AB32" i="18"/>
  <c r="AC32" i="18" s="1"/>
  <c r="AB33" i="18"/>
  <c r="AC33" i="18" s="1"/>
  <c r="AB34" i="18"/>
  <c r="AC34" i="18" s="1"/>
  <c r="AB35" i="18"/>
  <c r="AC35" i="18" s="1"/>
  <c r="AB36" i="18"/>
  <c r="AC36" i="18" s="1"/>
  <c r="AB37" i="18"/>
  <c r="AC37" i="18" s="1"/>
  <c r="AB38" i="18"/>
  <c r="AC38" i="18" s="1"/>
  <c r="AB39" i="18"/>
  <c r="AC39" i="18" s="1"/>
  <c r="AB40" i="18"/>
  <c r="AC40" i="18" s="1"/>
  <c r="AB41" i="18"/>
  <c r="AC41" i="18" s="1"/>
  <c r="AB42" i="18"/>
  <c r="AC42" i="18" s="1"/>
  <c r="AB43" i="18"/>
  <c r="AC43" i="18" s="1"/>
  <c r="AB44" i="18"/>
  <c r="AC44" i="18" s="1"/>
  <c r="AB45" i="18"/>
  <c r="AC45" i="18" s="1"/>
  <c r="AB46" i="18"/>
  <c r="AC46" i="18" s="1"/>
  <c r="AB48" i="18"/>
  <c r="AC48" i="18" s="1"/>
  <c r="AB49" i="18"/>
  <c r="AC49" i="18" s="1"/>
  <c r="AB51" i="18"/>
  <c r="AC51" i="18" s="1"/>
  <c r="AB52" i="18"/>
  <c r="AC52" i="18" s="1"/>
  <c r="AB53" i="18"/>
  <c r="AC53" i="18" s="1"/>
  <c r="AB54" i="18"/>
  <c r="AC54" i="18" s="1"/>
  <c r="AB55" i="18"/>
  <c r="AC55" i="18" s="1"/>
  <c r="AB56" i="18"/>
  <c r="AC56" i="18" s="1"/>
  <c r="AB57" i="18"/>
  <c r="AC57" i="18" s="1"/>
  <c r="AB62" i="18"/>
  <c r="AC62" i="18" s="1"/>
  <c r="AB63" i="18"/>
  <c r="AC63" i="18" s="1"/>
  <c r="AB25" i="18"/>
  <c r="AB21" i="18"/>
  <c r="U23" i="16"/>
  <c r="W23" i="16"/>
  <c r="Y23" i="16"/>
  <c r="AC23" i="16"/>
  <c r="W25" i="16"/>
  <c r="Y25" i="16"/>
  <c r="AA25" i="16"/>
  <c r="U26" i="18" l="1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8" i="18"/>
  <c r="U49" i="18"/>
  <c r="U51" i="18"/>
  <c r="U52" i="18"/>
  <c r="U53" i="18"/>
  <c r="U54" i="18"/>
  <c r="U55" i="18"/>
  <c r="U56" i="18"/>
  <c r="U57" i="18"/>
  <c r="U62" i="18"/>
  <c r="U63" i="18"/>
  <c r="U25" i="18"/>
  <c r="U24" i="18"/>
  <c r="T21" i="18"/>
  <c r="Q21" i="11"/>
  <c r="AF61" i="23"/>
  <c r="AG61" i="23" s="1"/>
  <c r="AJ61" i="23"/>
  <c r="AL61" i="23"/>
  <c r="AM61" i="23" s="1"/>
  <c r="G57" i="18"/>
  <c r="I57" i="18"/>
  <c r="K57" i="18"/>
  <c r="Q57" i="18"/>
  <c r="S57" i="18"/>
  <c r="W57" i="18"/>
  <c r="Y57" i="18"/>
  <c r="AA57" i="18"/>
  <c r="H37" i="25" l="1"/>
  <c r="G54" i="18"/>
  <c r="I54" i="18"/>
  <c r="K54" i="18"/>
  <c r="Q54" i="18"/>
  <c r="S54" i="18"/>
  <c r="W54" i="18"/>
  <c r="Y54" i="18"/>
  <c r="AA54" i="18"/>
  <c r="AJ54" i="23"/>
  <c r="AK54" i="23" s="1"/>
  <c r="AF54" i="23"/>
  <c r="AG54" i="23" s="1"/>
  <c r="AL54" i="23"/>
  <c r="AM54" i="23" s="1"/>
  <c r="E33" i="25" l="1"/>
  <c r="G32" i="27" s="1"/>
  <c r="J37" i="25"/>
  <c r="I36" i="27"/>
  <c r="J36" i="27" s="1"/>
  <c r="H32" i="27" l="1"/>
  <c r="AL26" i="23"/>
  <c r="AM26" i="23" s="1"/>
  <c r="AL27" i="23"/>
  <c r="AM27" i="23" s="1"/>
  <c r="AL28" i="23"/>
  <c r="AM28" i="23" s="1"/>
  <c r="AL29" i="23"/>
  <c r="AM29" i="23" s="1"/>
  <c r="AL30" i="23"/>
  <c r="AM30" i="23" s="1"/>
  <c r="AL31" i="23"/>
  <c r="AM31" i="23" s="1"/>
  <c r="AL32" i="23"/>
  <c r="AM32" i="23" s="1"/>
  <c r="AL33" i="23"/>
  <c r="AM33" i="23" s="1"/>
  <c r="AL34" i="23"/>
  <c r="AM34" i="23" s="1"/>
  <c r="AL35" i="23"/>
  <c r="AM35" i="23" s="1"/>
  <c r="AL36" i="23"/>
  <c r="AM36" i="23" s="1"/>
  <c r="AL37" i="23"/>
  <c r="AM37" i="23" s="1"/>
  <c r="AL38" i="23"/>
  <c r="AM38" i="23" s="1"/>
  <c r="AL39" i="23"/>
  <c r="AM39" i="23" s="1"/>
  <c r="AL40" i="23"/>
  <c r="AM40" i="23" s="1"/>
  <c r="AL41" i="23"/>
  <c r="AM41" i="23" s="1"/>
  <c r="AL42" i="23"/>
  <c r="AM42" i="23" s="1"/>
  <c r="AL43" i="23"/>
  <c r="AM43" i="23" s="1"/>
  <c r="AL44" i="23"/>
  <c r="AM44" i="23" s="1"/>
  <c r="AL45" i="23"/>
  <c r="AM45" i="23" s="1"/>
  <c r="AL46" i="23"/>
  <c r="AM46" i="23" s="1"/>
  <c r="AL48" i="23"/>
  <c r="AM48" i="23" s="1"/>
  <c r="AL49" i="23"/>
  <c r="AM49" i="23" s="1"/>
  <c r="AL51" i="23"/>
  <c r="AM51" i="23" s="1"/>
  <c r="AL52" i="23"/>
  <c r="AM52" i="23" s="1"/>
  <c r="AL53" i="23"/>
  <c r="AM53" i="23" s="1"/>
  <c r="AL55" i="23"/>
  <c r="AM55" i="23" s="1"/>
  <c r="AL56" i="23"/>
  <c r="AM56" i="23" s="1"/>
  <c r="AL62" i="23"/>
  <c r="AM62" i="23" s="1"/>
  <c r="AL25" i="23"/>
  <c r="AJ26" i="23"/>
  <c r="AK26" i="23" s="1"/>
  <c r="AJ27" i="23"/>
  <c r="AK27" i="23" s="1"/>
  <c r="AJ28" i="23"/>
  <c r="AK28" i="23" s="1"/>
  <c r="AJ29" i="23"/>
  <c r="AK29" i="23" s="1"/>
  <c r="AJ30" i="23"/>
  <c r="AK30" i="23" s="1"/>
  <c r="AJ31" i="23"/>
  <c r="AK31" i="23" s="1"/>
  <c r="AJ32" i="23"/>
  <c r="AK32" i="23" s="1"/>
  <c r="AJ33" i="23"/>
  <c r="AK33" i="23" s="1"/>
  <c r="AJ34" i="23"/>
  <c r="AK34" i="23" s="1"/>
  <c r="AJ35" i="23"/>
  <c r="AK35" i="23" s="1"/>
  <c r="AJ36" i="23"/>
  <c r="AK36" i="23" s="1"/>
  <c r="AJ37" i="23"/>
  <c r="AK37" i="23" s="1"/>
  <c r="AJ38" i="23"/>
  <c r="AK38" i="23" s="1"/>
  <c r="AJ39" i="23"/>
  <c r="AK39" i="23" s="1"/>
  <c r="AJ40" i="23"/>
  <c r="AK40" i="23" s="1"/>
  <c r="AJ41" i="23"/>
  <c r="AK41" i="23" s="1"/>
  <c r="AJ42" i="23"/>
  <c r="AK42" i="23" s="1"/>
  <c r="AJ43" i="23"/>
  <c r="AK43" i="23" s="1"/>
  <c r="AJ44" i="23"/>
  <c r="AK44" i="23" s="1"/>
  <c r="AJ45" i="23"/>
  <c r="AK45" i="23" s="1"/>
  <c r="AJ46" i="23"/>
  <c r="AK46" i="23" s="1"/>
  <c r="AJ48" i="23"/>
  <c r="AK48" i="23" s="1"/>
  <c r="AJ49" i="23"/>
  <c r="AK49" i="23" s="1"/>
  <c r="AJ51" i="23"/>
  <c r="AK51" i="23" s="1"/>
  <c r="AJ52" i="23"/>
  <c r="AK52" i="23" s="1"/>
  <c r="AJ53" i="23"/>
  <c r="AK53" i="23" s="1"/>
  <c r="AJ55" i="23"/>
  <c r="AK55" i="23" s="1"/>
  <c r="AJ56" i="23"/>
  <c r="AK56" i="23" s="1"/>
  <c r="AJ62" i="23"/>
  <c r="AK62" i="23" s="1"/>
  <c r="AT62" i="23" s="1"/>
  <c r="AJ25" i="23"/>
  <c r="AF26" i="23"/>
  <c r="AF27" i="23"/>
  <c r="AF28" i="23"/>
  <c r="AF29" i="23"/>
  <c r="AF30" i="23"/>
  <c r="AF31" i="23"/>
  <c r="AF32" i="23"/>
  <c r="AF33" i="23"/>
  <c r="AF34" i="23"/>
  <c r="AF35" i="23"/>
  <c r="AF36" i="23"/>
  <c r="AF37" i="23"/>
  <c r="AF38" i="23"/>
  <c r="AF39" i="23"/>
  <c r="AF40" i="23"/>
  <c r="AF41" i="23"/>
  <c r="AF42" i="23"/>
  <c r="AF43" i="23"/>
  <c r="AF44" i="23"/>
  <c r="AF45" i="23"/>
  <c r="AF46" i="23"/>
  <c r="AF48" i="23"/>
  <c r="AF49" i="23"/>
  <c r="AF51" i="23"/>
  <c r="AF52" i="23"/>
  <c r="AF53" i="23"/>
  <c r="AF55" i="23"/>
  <c r="AF56" i="23"/>
  <c r="AF62" i="23"/>
  <c r="AF25" i="23"/>
  <c r="E31" i="25" l="1"/>
  <c r="G30" i="27" s="1"/>
  <c r="E21" i="25"/>
  <c r="G20" i="27" s="1"/>
  <c r="E20" i="25"/>
  <c r="E12" i="25"/>
  <c r="G11" i="27" s="1"/>
  <c r="E19" i="25"/>
  <c r="G18" i="27" s="1"/>
  <c r="E25" i="25"/>
  <c r="G24" i="27" s="1"/>
  <c r="E17" i="25"/>
  <c r="G16" i="27" s="1"/>
  <c r="E41" i="25"/>
  <c r="G40" i="27" s="1"/>
  <c r="E35" i="25"/>
  <c r="G34" i="27" s="1"/>
  <c r="E24" i="25"/>
  <c r="G23" i="27" s="1"/>
  <c r="E8" i="25"/>
  <c r="G7" i="27" s="1"/>
  <c r="E18" i="25"/>
  <c r="G17" i="27" s="1"/>
  <c r="E14" i="25"/>
  <c r="G13" i="27" s="1"/>
  <c r="E34" i="25"/>
  <c r="G33" i="27" s="1"/>
  <c r="E28" i="25"/>
  <c r="G27" i="27" s="1"/>
  <c r="E15" i="25"/>
  <c r="G14" i="27" s="1"/>
  <c r="E11" i="25"/>
  <c r="G10" i="27" s="1"/>
  <c r="E13" i="25"/>
  <c r="G12" i="27" s="1"/>
  <c r="E5" i="25"/>
  <c r="G4" i="27" s="1"/>
  <c r="E30" i="25"/>
  <c r="G29" i="27" s="1"/>
  <c r="E16" i="25"/>
  <c r="G15" i="27" s="1"/>
  <c r="E9" i="25"/>
  <c r="G8" i="27" s="1"/>
  <c r="E32" i="25"/>
  <c r="G31" i="27" s="1"/>
  <c r="E6" i="25"/>
  <c r="G5" i="27" s="1"/>
  <c r="E23" i="25"/>
  <c r="G22" i="27" s="1"/>
  <c r="E10" i="25"/>
  <c r="G9" i="27" s="1"/>
  <c r="E7" i="25"/>
  <c r="G6" i="27" s="1"/>
  <c r="E22" i="25"/>
  <c r="G21" i="27" s="1"/>
  <c r="E27" i="25"/>
  <c r="G26" i="27" s="1"/>
  <c r="Y41" i="18"/>
  <c r="AA26" i="18"/>
  <c r="AA27" i="18"/>
  <c r="AA28" i="18"/>
  <c r="AA29" i="18"/>
  <c r="AA30" i="18"/>
  <c r="AA31" i="18"/>
  <c r="AA32" i="18"/>
  <c r="AA33" i="18"/>
  <c r="AA34" i="18"/>
  <c r="AA35" i="18"/>
  <c r="AA36" i="18"/>
  <c r="AA37" i="18"/>
  <c r="AA38" i="18"/>
  <c r="AA39" i="18"/>
  <c r="AA40" i="18"/>
  <c r="AA41" i="18"/>
  <c r="AA42" i="18"/>
  <c r="AA43" i="18"/>
  <c r="AA44" i="18"/>
  <c r="AA45" i="18"/>
  <c r="AA46" i="18"/>
  <c r="AA48" i="18"/>
  <c r="AA49" i="18"/>
  <c r="AA51" i="18"/>
  <c r="AA52" i="18"/>
  <c r="AA53" i="18"/>
  <c r="AA55" i="18"/>
  <c r="AA56" i="18"/>
  <c r="AA62" i="18"/>
  <c r="AA63" i="18"/>
  <c r="Y26" i="18"/>
  <c r="Y27" i="18"/>
  <c r="Y28" i="18"/>
  <c r="Y29" i="18"/>
  <c r="Y30" i="18"/>
  <c r="Y31" i="18"/>
  <c r="Y32" i="18"/>
  <c r="Y33" i="18"/>
  <c r="Y34" i="18"/>
  <c r="Y35" i="18"/>
  <c r="Y36" i="18"/>
  <c r="Y37" i="18"/>
  <c r="Y38" i="18"/>
  <c r="Y39" i="18"/>
  <c r="Y40" i="18"/>
  <c r="Y42" i="18"/>
  <c r="Y43" i="18"/>
  <c r="Y44" i="18"/>
  <c r="Y45" i="18"/>
  <c r="Y46" i="18"/>
  <c r="Y48" i="18"/>
  <c r="Y49" i="18"/>
  <c r="Y51" i="18"/>
  <c r="Y52" i="18"/>
  <c r="Y53" i="18"/>
  <c r="Y55" i="18"/>
  <c r="Y56" i="18"/>
  <c r="Y62" i="18"/>
  <c r="Y63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8" i="18"/>
  <c r="W49" i="18"/>
  <c r="W51" i="18"/>
  <c r="W52" i="18"/>
  <c r="W53" i="18"/>
  <c r="W55" i="18"/>
  <c r="W56" i="18"/>
  <c r="W62" i="18"/>
  <c r="W63" i="18"/>
  <c r="S26" i="18"/>
  <c r="S27" i="18"/>
  <c r="S28" i="18"/>
  <c r="S29" i="18"/>
  <c r="S30" i="18"/>
  <c r="S32" i="18"/>
  <c r="S33" i="18"/>
  <c r="S34" i="18"/>
  <c r="S35" i="18"/>
  <c r="S36" i="18"/>
  <c r="S37" i="18"/>
  <c r="S38" i="18"/>
  <c r="S39" i="18"/>
  <c r="S41" i="18"/>
  <c r="S42" i="18"/>
  <c r="S43" i="18"/>
  <c r="S44" i="18"/>
  <c r="S45" i="18"/>
  <c r="S46" i="18"/>
  <c r="S48" i="18"/>
  <c r="S49" i="18"/>
  <c r="S51" i="18"/>
  <c r="S52" i="18"/>
  <c r="S53" i="18"/>
  <c r="S55" i="18"/>
  <c r="S56" i="18"/>
  <c r="S62" i="18"/>
  <c r="S63" i="18"/>
  <c r="Q26" i="18"/>
  <c r="Q27" i="18"/>
  <c r="Q28" i="18"/>
  <c r="Q29" i="18"/>
  <c r="Q30" i="18"/>
  <c r="Q31" i="18"/>
  <c r="Q32" i="18"/>
  <c r="Q33" i="18"/>
  <c r="Q34" i="18"/>
  <c r="Q35" i="18"/>
  <c r="Q37" i="18"/>
  <c r="Q38" i="18"/>
  <c r="Q39" i="18"/>
  <c r="Q40" i="18"/>
  <c r="Q41" i="18"/>
  <c r="Q42" i="18"/>
  <c r="Q43" i="18"/>
  <c r="Q44" i="18"/>
  <c r="Q45" i="18"/>
  <c r="Q46" i="18"/>
  <c r="Q49" i="18"/>
  <c r="Q51" i="18"/>
  <c r="Q52" i="18"/>
  <c r="Q53" i="18"/>
  <c r="Q55" i="18"/>
  <c r="Q56" i="18"/>
  <c r="Q62" i="18"/>
  <c r="Q63" i="18"/>
  <c r="K26" i="18"/>
  <c r="M37" i="18" s="1"/>
  <c r="K27" i="18"/>
  <c r="M38" i="18" s="1"/>
  <c r="K28" i="18"/>
  <c r="M39" i="18" s="1"/>
  <c r="K29" i="18"/>
  <c r="M40" i="18" s="1"/>
  <c r="K30" i="18"/>
  <c r="M41" i="18" s="1"/>
  <c r="K31" i="18"/>
  <c r="M42" i="18" s="1"/>
  <c r="K32" i="18"/>
  <c r="M43" i="18" s="1"/>
  <c r="K33" i="18"/>
  <c r="M44" i="18" s="1"/>
  <c r="K34" i="18"/>
  <c r="M45" i="18" s="1"/>
  <c r="K35" i="18"/>
  <c r="M46" i="18" s="1"/>
  <c r="K36" i="18"/>
  <c r="M47" i="18" s="1"/>
  <c r="K37" i="18"/>
  <c r="M48" i="18" s="1"/>
  <c r="K38" i="18"/>
  <c r="M49" i="18" s="1"/>
  <c r="K39" i="18"/>
  <c r="M50" i="18" s="1"/>
  <c r="K40" i="18"/>
  <c r="M51" i="18" s="1"/>
  <c r="K41" i="18"/>
  <c r="M52" i="18" s="1"/>
  <c r="K42" i="18"/>
  <c r="M53" i="18" s="1"/>
  <c r="K43" i="18"/>
  <c r="M54" i="18" s="1"/>
  <c r="K44" i="18"/>
  <c r="M55" i="18" s="1"/>
  <c r="K45" i="18"/>
  <c r="M56" i="18" s="1"/>
  <c r="K46" i="18"/>
  <c r="M57" i="18" s="1"/>
  <c r="K48" i="18"/>
  <c r="K49" i="18"/>
  <c r="M60" i="18" s="1"/>
  <c r="K51" i="18"/>
  <c r="M62" i="18" s="1"/>
  <c r="K52" i="18"/>
  <c r="K53" i="18"/>
  <c r="K55" i="18"/>
  <c r="K56" i="18"/>
  <c r="K62" i="18"/>
  <c r="K63" i="18"/>
  <c r="I46" i="18"/>
  <c r="I48" i="18"/>
  <c r="I49" i="18"/>
  <c r="I51" i="18"/>
  <c r="I52" i="18"/>
  <c r="I53" i="18"/>
  <c r="I55" i="18"/>
  <c r="I56" i="18"/>
  <c r="I62" i="18"/>
  <c r="I63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H25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8" i="18"/>
  <c r="G49" i="18"/>
  <c r="G51" i="18"/>
  <c r="G52" i="18"/>
  <c r="G53" i="18"/>
  <c r="G55" i="18"/>
  <c r="G56" i="18"/>
  <c r="G62" i="18"/>
  <c r="G63" i="18"/>
  <c r="G26" i="18"/>
  <c r="G27" i="18"/>
  <c r="G28" i="18"/>
  <c r="G29" i="18"/>
  <c r="G30" i="18"/>
  <c r="G31" i="18"/>
  <c r="G32" i="18"/>
  <c r="F25" i="18"/>
  <c r="G25" i="18" s="1"/>
  <c r="H21" i="25" l="1"/>
  <c r="I20" i="27" s="1"/>
  <c r="H8" i="25"/>
  <c r="I7" i="27" s="1"/>
  <c r="H22" i="25"/>
  <c r="I21" i="27" s="1"/>
  <c r="H30" i="25"/>
  <c r="I29" i="27" s="1"/>
  <c r="H12" i="25"/>
  <c r="I11" i="27" s="1"/>
  <c r="H18" i="25"/>
  <c r="I17" i="27" s="1"/>
  <c r="H20" i="25"/>
  <c r="H11" i="25"/>
  <c r="H25" i="25"/>
  <c r="H39" i="25"/>
  <c r="H6" i="25"/>
  <c r="I5" i="27" s="1"/>
  <c r="H41" i="25"/>
  <c r="I40" i="27" s="1"/>
  <c r="H17" i="25"/>
  <c r="I16" i="27" s="1"/>
  <c r="H10" i="25"/>
  <c r="H35" i="25"/>
  <c r="H24" i="25"/>
  <c r="I23" i="27" s="1"/>
  <c r="H42" i="25"/>
  <c r="I41" i="27" s="1"/>
  <c r="H32" i="25"/>
  <c r="I31" i="27" s="1"/>
  <c r="H27" i="25"/>
  <c r="I26" i="27" s="1"/>
  <c r="H31" i="25"/>
  <c r="I30" i="27" s="1"/>
  <c r="M59" i="18"/>
  <c r="H7" i="25"/>
  <c r="H9" i="25"/>
  <c r="I8" i="27" s="1"/>
  <c r="H28" i="25"/>
  <c r="H19" i="25"/>
  <c r="I18" i="27" s="1"/>
  <c r="H16" i="25"/>
  <c r="I15" i="27" s="1"/>
  <c r="H26" i="25"/>
  <c r="H29" i="25"/>
  <c r="H36" i="25"/>
  <c r="H33" i="25"/>
  <c r="H34" i="25"/>
  <c r="I33" i="27" s="1"/>
  <c r="H23" i="25"/>
  <c r="H4" i="27"/>
  <c r="H31" i="27"/>
  <c r="H40" i="27"/>
  <c r="H9" i="27"/>
  <c r="H7" i="27"/>
  <c r="H6" i="27"/>
  <c r="H5" i="27"/>
  <c r="H10" i="27"/>
  <c r="H30" i="27"/>
  <c r="H8" i="27"/>
  <c r="H27" i="27"/>
  <c r="H33" i="27"/>
  <c r="H26" i="27"/>
  <c r="H18" i="27"/>
  <c r="H15" i="27"/>
  <c r="H22" i="27"/>
  <c r="H19" i="27"/>
  <c r="H16" i="27"/>
  <c r="H12" i="27"/>
  <c r="H13" i="27"/>
  <c r="H23" i="27"/>
  <c r="H20" i="27"/>
  <c r="H17" i="27"/>
  <c r="H21" i="27"/>
  <c r="H14" i="27"/>
  <c r="H24" i="27"/>
  <c r="H11" i="27"/>
  <c r="H29" i="27"/>
  <c r="H34" i="27"/>
  <c r="AG62" i="23"/>
  <c r="A25" i="11"/>
  <c r="AM21" i="11"/>
  <c r="AK21" i="11"/>
  <c r="AI21" i="11"/>
  <c r="Y21" i="11"/>
  <c r="W21" i="11"/>
  <c r="X25" i="11"/>
  <c r="U21" i="11"/>
  <c r="S21" i="11"/>
  <c r="O21" i="11"/>
  <c r="M21" i="11"/>
  <c r="K21" i="11"/>
  <c r="I21" i="11"/>
  <c r="G21" i="11"/>
  <c r="A25" i="23"/>
  <c r="AM24" i="23"/>
  <c r="AK24" i="23"/>
  <c r="AI24" i="23"/>
  <c r="AG24" i="23"/>
  <c r="AL21" i="23"/>
  <c r="AJ21" i="23"/>
  <c r="AH21" i="23"/>
  <c r="AF21" i="23"/>
  <c r="W25" i="18"/>
  <c r="I38" i="27" l="1"/>
  <c r="J38" i="27" s="1"/>
  <c r="J39" i="25"/>
  <c r="H38" i="25"/>
  <c r="I28" i="27"/>
  <c r="J28" i="27" s="1"/>
  <c r="J29" i="25"/>
  <c r="I25" i="27"/>
  <c r="J25" i="27" s="1"/>
  <c r="J26" i="25"/>
  <c r="I35" i="27"/>
  <c r="J35" i="27" s="1"/>
  <c r="J36" i="25"/>
  <c r="I32" i="27"/>
  <c r="J32" i="27" s="1"/>
  <c r="J33" i="25"/>
  <c r="J42" i="25"/>
  <c r="J22" i="25"/>
  <c r="J21" i="27"/>
  <c r="J11" i="25"/>
  <c r="J10" i="27"/>
  <c r="J21" i="25"/>
  <c r="J20" i="27"/>
  <c r="J35" i="25"/>
  <c r="J34" i="27"/>
  <c r="J9" i="25"/>
  <c r="J8" i="27"/>
  <c r="J31" i="25"/>
  <c r="J30" i="27"/>
  <c r="J18" i="25"/>
  <c r="J17" i="27"/>
  <c r="J8" i="25"/>
  <c r="J7" i="27"/>
  <c r="J32" i="25"/>
  <c r="J31" i="27"/>
  <c r="J17" i="25"/>
  <c r="J16" i="27"/>
  <c r="J28" i="25"/>
  <c r="J27" i="27"/>
  <c r="J27" i="25"/>
  <c r="J26" i="27"/>
  <c r="J6" i="25"/>
  <c r="J5" i="27"/>
  <c r="J16" i="25"/>
  <c r="J15" i="27"/>
  <c r="J24" i="25"/>
  <c r="J23" i="27"/>
  <c r="J12" i="25"/>
  <c r="J11" i="27"/>
  <c r="J41" i="25"/>
  <c r="J40" i="27"/>
  <c r="J34" i="25"/>
  <c r="J33" i="27"/>
  <c r="J30" i="25"/>
  <c r="J29" i="27"/>
  <c r="J25" i="25"/>
  <c r="J24" i="27"/>
  <c r="J23" i="25"/>
  <c r="J22" i="27"/>
  <c r="J20" i="25"/>
  <c r="J19" i="27"/>
  <c r="J19" i="25"/>
  <c r="J18" i="27"/>
  <c r="J7" i="25"/>
  <c r="J6" i="27"/>
  <c r="J10" i="25"/>
  <c r="J9" i="27"/>
  <c r="A25" i="18"/>
  <c r="A4" i="25" s="1"/>
  <c r="A3" i="27" s="1"/>
  <c r="P21" i="18"/>
  <c r="J21" i="18"/>
  <c r="H21" i="18"/>
  <c r="F21" i="18"/>
  <c r="I37" i="27" l="1"/>
  <c r="J37" i="27" s="1"/>
  <c r="J38" i="25"/>
  <c r="AE25" i="18"/>
  <c r="AE23" i="18"/>
  <c r="AE24" i="18"/>
  <c r="AA24" i="18"/>
  <c r="Y24" i="18"/>
  <c r="W24" i="18"/>
  <c r="S24" i="18"/>
  <c r="Q24" i="18"/>
  <c r="Z21" i="18"/>
  <c r="X21" i="18"/>
  <c r="V21" i="18"/>
  <c r="R21" i="18"/>
  <c r="K24" i="18"/>
  <c r="M35" i="18" s="1"/>
  <c r="H14" i="25" s="1"/>
  <c r="I24" i="18"/>
  <c r="G24" i="18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0" i="23"/>
  <c r="AG41" i="23"/>
  <c r="AG42" i="23"/>
  <c r="AG43" i="23"/>
  <c r="AG44" i="23"/>
  <c r="AG45" i="23"/>
  <c r="AG46" i="23"/>
  <c r="AG48" i="23"/>
  <c r="AG49" i="23"/>
  <c r="AG51" i="23"/>
  <c r="AG52" i="23"/>
  <c r="AG53" i="23"/>
  <c r="AG55" i="23"/>
  <c r="I13" i="27" l="1"/>
  <c r="J13" i="27" s="1"/>
  <c r="J14" i="25"/>
  <c r="L68" i="11"/>
  <c r="L67" i="23"/>
  <c r="L68" i="18"/>
  <c r="Y25" i="18" l="1"/>
  <c r="Y23" i="18"/>
  <c r="W23" i="18"/>
  <c r="AL23" i="11" l="1"/>
  <c r="AJ23" i="11"/>
  <c r="AL25" i="11"/>
  <c r="AJ25" i="11"/>
  <c r="AK23" i="23"/>
  <c r="AI23" i="23"/>
  <c r="AK25" i="23"/>
  <c r="AI25" i="23"/>
  <c r="AM25" i="16"/>
  <c r="AM23" i="16"/>
  <c r="AK25" i="16"/>
  <c r="AK23" i="16"/>
  <c r="S25" i="18" l="1"/>
  <c r="S23" i="18"/>
  <c r="Q25" i="18"/>
  <c r="Q23" i="18"/>
  <c r="G23" i="18"/>
  <c r="I23" i="18"/>
  <c r="K23" i="18"/>
  <c r="I25" i="18"/>
  <c r="K25" i="18"/>
  <c r="M36" i="18" s="1"/>
  <c r="H15" i="25" l="1"/>
  <c r="I14" i="27" s="1"/>
  <c r="J14" i="27" s="1"/>
  <c r="M34" i="18"/>
  <c r="AO25" i="16"/>
  <c r="H13" i="25" l="1"/>
  <c r="I12" i="27" s="1"/>
  <c r="J12" i="27" s="1"/>
  <c r="U23" i="18"/>
  <c r="AA23" i="18"/>
  <c r="AC23" i="18"/>
  <c r="AA25" i="18"/>
  <c r="AC25" i="18"/>
  <c r="J13" i="25" l="1"/>
  <c r="H5" i="25"/>
  <c r="J5" i="25" s="1"/>
  <c r="J4" i="27"/>
  <c r="AG56" i="23"/>
  <c r="AE23" i="16" l="1"/>
  <c r="AE25" i="16"/>
  <c r="AD25" i="11" l="1"/>
  <c r="AG25" i="23"/>
  <c r="AG23" i="23"/>
  <c r="AA23" i="23"/>
  <c r="AA39" i="23" s="1"/>
  <c r="AE23" i="23"/>
  <c r="AA29" i="23"/>
  <c r="AA30" i="23"/>
  <c r="AA33" i="23"/>
  <c r="AA34" i="23"/>
  <c r="AA35" i="23"/>
  <c r="AA36" i="23"/>
  <c r="AA37" i="23"/>
  <c r="AA40" i="23"/>
  <c r="AA41" i="23"/>
  <c r="AA42" i="23"/>
  <c r="AA43" i="23"/>
  <c r="AA44" i="23"/>
  <c r="AA46" i="23"/>
  <c r="AA48" i="23"/>
  <c r="AA49" i="23"/>
  <c r="O25" i="18"/>
  <c r="H4" i="25" l="1"/>
  <c r="I3" i="27" s="1"/>
  <c r="AP32" i="11"/>
  <c r="AP33" i="11"/>
  <c r="AP34" i="11"/>
  <c r="AP35" i="11"/>
  <c r="AP36" i="11"/>
  <c r="AP37" i="11"/>
  <c r="AP38" i="11"/>
  <c r="AP39" i="11"/>
  <c r="AP40" i="11"/>
  <c r="AP41" i="11"/>
  <c r="AP42" i="11"/>
  <c r="AP43" i="11"/>
  <c r="AH34" i="11"/>
  <c r="AH35" i="11"/>
  <c r="AH36" i="11"/>
  <c r="AH37" i="11"/>
  <c r="AH38" i="11"/>
  <c r="T25" i="11"/>
  <c r="AJ6" i="18"/>
  <c r="AJ6" i="16"/>
  <c r="J3" i="27" l="1"/>
  <c r="Q25" i="16"/>
  <c r="A5" i="23"/>
  <c r="AD6" i="23" s="1"/>
  <c r="J41" i="27" l="1"/>
  <c r="J43" i="27" s="1"/>
  <c r="L23" i="11"/>
  <c r="L25" i="11"/>
  <c r="M23" i="16" l="1"/>
  <c r="M25" i="16"/>
  <c r="AP26" i="11" l="1"/>
  <c r="AP27" i="11"/>
  <c r="AP28" i="11"/>
  <c r="AP29" i="11"/>
  <c r="AP30" i="11"/>
  <c r="AP31" i="11"/>
  <c r="AP44" i="11"/>
  <c r="AP45" i="11"/>
  <c r="AP46" i="11"/>
  <c r="AP48" i="11"/>
  <c r="AP49" i="11"/>
  <c r="AP51" i="11"/>
  <c r="AP52" i="11"/>
  <c r="AP25" i="11"/>
  <c r="AP23" i="11"/>
  <c r="AM25" i="23"/>
  <c r="AT25" i="23" s="1"/>
  <c r="AM23" i="23"/>
  <c r="AG25" i="16"/>
  <c r="AG23" i="16"/>
  <c r="E4" i="25" l="1"/>
  <c r="G3" i="27" s="1"/>
  <c r="AH26" i="11"/>
  <c r="AH39" i="11"/>
  <c r="AH40" i="11"/>
  <c r="AH41" i="11"/>
  <c r="AH42" i="11"/>
  <c r="AH43" i="11"/>
  <c r="AH44" i="11"/>
  <c r="AH45" i="11"/>
  <c r="AH46" i="11"/>
  <c r="AH48" i="11"/>
  <c r="AH49" i="11"/>
  <c r="AH51" i="11"/>
  <c r="AH52" i="11"/>
  <c r="AN25" i="11"/>
  <c r="AH25" i="11"/>
  <c r="AB25" i="11"/>
  <c r="Z25" i="11"/>
  <c r="V25" i="11"/>
  <c r="H25" i="11"/>
  <c r="J25" i="11"/>
  <c r="P25" i="11"/>
  <c r="K25" i="16"/>
  <c r="I25" i="16"/>
  <c r="H3" i="27" l="1"/>
  <c r="H41" i="27" s="1"/>
  <c r="H43" i="27" s="1"/>
  <c r="N25" i="11"/>
  <c r="O25" i="16"/>
  <c r="AF23" i="11"/>
  <c r="AN23" i="11"/>
  <c r="AH23" i="11"/>
  <c r="D4" i="25" l="1"/>
  <c r="E3" i="27" s="1"/>
  <c r="B4" i="25"/>
  <c r="AO23" i="16"/>
  <c r="F3" i="27" l="1"/>
  <c r="F41" i="27" s="1"/>
  <c r="F43" i="27" s="1"/>
  <c r="D3" i="27"/>
  <c r="D41" i="27" s="1"/>
  <c r="D43" i="27" s="1"/>
  <c r="J4" i="25"/>
  <c r="O23" i="18"/>
  <c r="AD23" i="11" l="1"/>
  <c r="AQ23" i="16" l="1"/>
  <c r="AB23" i="11" l="1"/>
  <c r="Z23" i="11"/>
  <c r="V23" i="11"/>
  <c r="T23" i="11"/>
  <c r="R23" i="11"/>
  <c r="P23" i="11"/>
  <c r="N23" i="11"/>
  <c r="J23" i="11"/>
  <c r="H23" i="11"/>
  <c r="AX52" i="11"/>
  <c r="AX51" i="11"/>
  <c r="AX49" i="11"/>
  <c r="AX48" i="11"/>
  <c r="AX46" i="11"/>
  <c r="AX45" i="11"/>
  <c r="AX44" i="11"/>
  <c r="AX32" i="11"/>
  <c r="AX31" i="11"/>
  <c r="AX30" i="11"/>
  <c r="AX29" i="11"/>
  <c r="AX27" i="11"/>
  <c r="Q23" i="16" l="1"/>
  <c r="AU23" i="16"/>
  <c r="AS23" i="16"/>
  <c r="G52" i="23" l="1"/>
  <c r="G51" i="23"/>
  <c r="G49" i="23"/>
  <c r="G48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3" i="23"/>
  <c r="BA40" i="18"/>
  <c r="BA36" i="18"/>
  <c r="BA31" i="18"/>
  <c r="BA27" i="18"/>
  <c r="BA44" i="18" l="1"/>
  <c r="BA32" i="18"/>
  <c r="BA41" i="18"/>
  <c r="BA34" i="18"/>
  <c r="BA51" i="18"/>
  <c r="BA29" i="18" l="1"/>
  <c r="BA26" i="18"/>
  <c r="BA28" i="18"/>
  <c r="BA45" i="18"/>
  <c r="BA30" i="18"/>
  <c r="BA33" i="18"/>
  <c r="BA43" i="18" l="1"/>
  <c r="BA49" i="18"/>
  <c r="BA39" i="18"/>
  <c r="BA46" i="18"/>
  <c r="BA37" i="18"/>
  <c r="BA35" i="18"/>
  <c r="BA38" i="18"/>
  <c r="BA48" i="18"/>
  <c r="I23" i="16" l="1"/>
  <c r="K23" i="16"/>
  <c r="O23" i="16"/>
  <c r="S23" i="16"/>
  <c r="AI23" i="16"/>
  <c r="L2" i="11" l="1"/>
  <c r="K2" i="18"/>
  <c r="AE6" i="11" l="1"/>
  <c r="A5" i="11"/>
</calcChain>
</file>

<file path=xl/sharedStrings.xml><?xml version="1.0" encoding="utf-8"?>
<sst xmlns="http://schemas.openxmlformats.org/spreadsheetml/2006/main" count="448" uniqueCount="153">
  <si>
    <t>Утверждаю</t>
  </si>
  <si>
    <t>Руководитель учреждения</t>
  </si>
  <si>
    <t xml:space="preserve"> </t>
  </si>
  <si>
    <t>МЕНЮ-ТРЕБОВАНИЕ НА ВЫДАЧУ ПРОДУКТОВ ПИТАНИЯ N ____</t>
  </si>
  <si>
    <t>(подпись)</t>
  </si>
  <si>
    <t>(расшифровка подписи)</t>
  </si>
  <si>
    <t>Форма 299 по ОКУД</t>
  </si>
  <si>
    <t>КОДЫ</t>
  </si>
  <si>
    <t>0504202</t>
  </si>
  <si>
    <t>на</t>
  </si>
  <si>
    <t>Дата</t>
  </si>
  <si>
    <t>Учреждение (центарлизованная бухгалтерия)</t>
  </si>
  <si>
    <t>по ОКПО</t>
  </si>
  <si>
    <t>Коды категорий доволь-ствующихся (группы)</t>
  </si>
  <si>
    <t>Фактическая стоимость одного дня, руб.</t>
  </si>
  <si>
    <t>Количество довольствующих- ся по плановой стоимости одного дня</t>
  </si>
  <si>
    <t>плановая стоимость на всех довольствующих, руб.</t>
  </si>
  <si>
    <t>Персонал (количество человек)</t>
  </si>
  <si>
    <t>по КСП</t>
  </si>
  <si>
    <t>Раздел, подраздел</t>
  </si>
  <si>
    <t>по ФКР</t>
  </si>
  <si>
    <t>суммарных категорий</t>
  </si>
  <si>
    <t>по плановой стоимости одного дня</t>
  </si>
  <si>
    <t>Целевая статья</t>
  </si>
  <si>
    <t>по КЦСР</t>
  </si>
  <si>
    <t>Вид расходов</t>
  </si>
  <si>
    <t>по КВР</t>
  </si>
  <si>
    <t xml:space="preserve">Материально ответственное лицо        </t>
  </si>
  <si>
    <t>Наименвание продукта</t>
  </si>
  <si>
    <t>Единица измерения</t>
  </si>
  <si>
    <t>Код строки</t>
  </si>
  <si>
    <t>Количество продуктов питания,    подлежащих закладке</t>
  </si>
  <si>
    <t>расход продуктов питания (количество)</t>
  </si>
  <si>
    <t>завтрак</t>
  </si>
  <si>
    <t>обед</t>
  </si>
  <si>
    <t>операция</t>
  </si>
  <si>
    <t>на довольс-твующихся</t>
  </si>
  <si>
    <t>на персонал</t>
  </si>
  <si>
    <t>Количество порций</t>
  </si>
  <si>
    <t xml:space="preserve">Выход - вес порций </t>
  </si>
  <si>
    <t xml:space="preserve">Повар </t>
  </si>
  <si>
    <t xml:space="preserve">(подпись) </t>
  </si>
  <si>
    <t xml:space="preserve">Кладовщик </t>
  </si>
  <si>
    <t xml:space="preserve">Структурное подразделение            </t>
  </si>
  <si>
    <t>Масло сливочное</t>
  </si>
  <si>
    <t>Масло растительное</t>
  </si>
  <si>
    <t>Молоко свежее</t>
  </si>
  <si>
    <t>Мука пшеничная</t>
  </si>
  <si>
    <t>Сахар</t>
  </si>
  <si>
    <t>Картофель</t>
  </si>
  <si>
    <t>Лук</t>
  </si>
  <si>
    <t>Морковь</t>
  </si>
  <si>
    <t>Хлеб пшеничный</t>
  </si>
  <si>
    <t>Соль</t>
  </si>
  <si>
    <t>ОВЗ</t>
  </si>
  <si>
    <t>Чай</t>
  </si>
  <si>
    <t>Калькулятор</t>
  </si>
  <si>
    <t>для обслуживающего персонала</t>
  </si>
  <si>
    <t>Бухгалтер</t>
  </si>
  <si>
    <t>МАДОУ д/с "Колосок"</t>
  </si>
  <si>
    <t xml:space="preserve">Хлеб ржано пшеничный </t>
  </si>
  <si>
    <t>САД</t>
  </si>
  <si>
    <t>Компот из плодов(курага,изюм)</t>
  </si>
  <si>
    <t>ЯСЛИ</t>
  </si>
  <si>
    <t>2 завтрак</t>
  </si>
  <si>
    <t>Яйцо</t>
  </si>
  <si>
    <t>Батон</t>
  </si>
  <si>
    <t>Завтрак</t>
  </si>
  <si>
    <t>Обед</t>
  </si>
  <si>
    <t>ОВЗ УЖИН</t>
  </si>
  <si>
    <t>Сметана</t>
  </si>
  <si>
    <t>ОВЗ ЯСЛИ</t>
  </si>
  <si>
    <t>Повар</t>
  </si>
  <si>
    <t>Кладовщик</t>
  </si>
  <si>
    <t>Сухари панировочные</t>
  </si>
  <si>
    <t>БЛАНК НА ВЫДАЧУ ПРОДУКТОВ</t>
  </si>
  <si>
    <t>Наименование</t>
  </si>
  <si>
    <t>Ужин ОВЗ Я</t>
  </si>
  <si>
    <t>ОВЗ Ужин</t>
  </si>
  <si>
    <t>Данные для накопительной ведомости</t>
  </si>
  <si>
    <t>Сотрудники</t>
  </si>
  <si>
    <t>ИТОГО ОСНОВНЫЕ</t>
  </si>
  <si>
    <t>ИТОГО ВСЕГО</t>
  </si>
  <si>
    <t>Чеснок</t>
  </si>
  <si>
    <t>Наименование продукта</t>
  </si>
  <si>
    <t xml:space="preserve">Свекла </t>
  </si>
  <si>
    <t>Сухофрукты</t>
  </si>
  <si>
    <t>Капуста свежая</t>
  </si>
  <si>
    <t>Компанеец И.В.</t>
  </si>
  <si>
    <t>МБДОУ д/с "Чебурашка"</t>
  </si>
  <si>
    <t>Краснообск, 72</t>
  </si>
  <si>
    <t>Якушева Н.Е.</t>
  </si>
  <si>
    <t>Лешенок С.А.</t>
  </si>
  <si>
    <t>Клаус Е.С.</t>
  </si>
  <si>
    <t>1 шт</t>
  </si>
  <si>
    <t>Набиева М.А.</t>
  </si>
  <si>
    <t>Бутерброд с повидлом</t>
  </si>
  <si>
    <t>Повидло</t>
  </si>
  <si>
    <t>Томатная паста</t>
  </si>
  <si>
    <t>Хлеб ново-украинский</t>
  </si>
  <si>
    <t>Цена за кг</t>
  </si>
  <si>
    <t xml:space="preserve">Стоимость </t>
  </si>
  <si>
    <t>Стоимость</t>
  </si>
  <si>
    <t>ПРИМЕРНАЯ СТОИМОСТЬ</t>
  </si>
  <si>
    <t>Итого за день:</t>
  </si>
  <si>
    <t>Всего детей</t>
  </si>
  <si>
    <t>Стоимость детодня:</t>
  </si>
  <si>
    <t>Борщ на кур/бул</t>
  </si>
  <si>
    <t>Ежики (Тефтели) из курицы</t>
  </si>
  <si>
    <t>1/14</t>
  </si>
  <si>
    <t>Творог</t>
  </si>
  <si>
    <t>Печенье</t>
  </si>
  <si>
    <t>Шиповник</t>
  </si>
  <si>
    <t>Компанеец И. В.</t>
  </si>
  <si>
    <t>МБДОУ д/с"Чебурашка"</t>
  </si>
  <si>
    <t>2 шт</t>
  </si>
  <si>
    <t>6 шт</t>
  </si>
  <si>
    <t>9,9 р/шт</t>
  </si>
  <si>
    <t>Каша молочная ячневая</t>
  </si>
  <si>
    <t>Крупа ячневая</t>
  </si>
  <si>
    <t xml:space="preserve">Плов из курицы </t>
  </si>
  <si>
    <t>Салат из св.помидоров и огурцов</t>
  </si>
  <si>
    <t>Кисель из облепихи</t>
  </si>
  <si>
    <t>Ягода с/м (облепиха)</t>
  </si>
  <si>
    <t>Крахмал картофельный</t>
  </si>
  <si>
    <t>Крупа рис пропаренный</t>
  </si>
  <si>
    <t>Овощи натур. Свежие огурцы</t>
  </si>
  <si>
    <t>Овощи натур.  Свежие томаты</t>
  </si>
  <si>
    <t>Чай с молоком и сахаром</t>
  </si>
  <si>
    <t>Куринное филе</t>
  </si>
  <si>
    <t>Рис круглозерный</t>
  </si>
  <si>
    <t>Творожок</t>
  </si>
  <si>
    <t>Хлеб "Ново-украинский" / Хлеб пшеничный</t>
  </si>
  <si>
    <t>30/20</t>
  </si>
  <si>
    <t>Яблоко</t>
  </si>
  <si>
    <t>20/20</t>
  </si>
  <si>
    <t>Полдник + Ужин</t>
  </si>
  <si>
    <t>Дрожжи</t>
  </si>
  <si>
    <t>"22"  __05___ 2026г.</t>
  </si>
  <si>
    <t xml:space="preserve">Булочка творожная </t>
  </si>
  <si>
    <t>Чай с сахаром</t>
  </si>
  <si>
    <t>1/10, 1/40</t>
  </si>
  <si>
    <t>Суп молочный с крупой</t>
  </si>
  <si>
    <t>Крупа гречневая</t>
  </si>
  <si>
    <t>Йогурт</t>
  </si>
  <si>
    <t>Кисломолочный напиток (Йогурт)</t>
  </si>
  <si>
    <t>13 шт</t>
  </si>
  <si>
    <t>5 шт</t>
  </si>
  <si>
    <t>Полдник</t>
  </si>
  <si>
    <t>Ужин</t>
  </si>
  <si>
    <t>____________</t>
  </si>
  <si>
    <t>_________________________</t>
  </si>
  <si>
    <t>20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</si>
</sst>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_р_._-;\-* #,##0.0_р_._-;_-* &quot;-&quot;?_р_._-;_-@_-"/>
    <numFmt numFmtId="169" formatCode="0.0"/>
  </numFmts>
  <fonts count="94" x14ac:knownFonts="1">
    <font>
      <sz val="11"/>
      <color theme="1"/>
      <name val="Calibri"/>
      <family val="2"/>
      <scheme val="minor"/>
    </font>
    <font>
      <sz val="9"/>
      <name val="Arial Cyr"/>
      <family val="2"/>
      <charset val="204"/>
    </font>
    <font>
      <sz val="8.5"/>
      <name val="Arial Cyr"/>
      <family val="2"/>
      <charset val="204"/>
    </font>
    <font>
      <sz val="11"/>
      <name val="Arial Cyr"/>
      <family val="2"/>
      <charset val="204"/>
    </font>
    <font>
      <sz val="11"/>
      <color indexed="8"/>
      <name val="Calibri"/>
      <family val="2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20"/>
      <color theme="1"/>
      <name val="Calibri"/>
      <family val="2"/>
      <scheme val="minor"/>
    </font>
    <font>
      <b/>
      <sz val="20"/>
      <name val="Arial Cyr"/>
      <family val="2"/>
      <charset val="204"/>
    </font>
    <font>
      <sz val="20"/>
      <name val="Arial Cyr"/>
      <charset val="204"/>
    </font>
    <font>
      <b/>
      <sz val="20"/>
      <name val="Arial Cyr"/>
      <charset val="204"/>
    </font>
    <font>
      <b/>
      <sz val="20"/>
      <color theme="3"/>
      <name val="Arial Cyr"/>
      <family val="2"/>
      <charset val="204"/>
    </font>
    <font>
      <sz val="16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rgb="FF0070C0"/>
      <name val="Arial Cyr"/>
      <charset val="204"/>
    </font>
    <font>
      <sz val="12"/>
      <name val="Arial Cyr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2060"/>
      <name val="Times New Roman"/>
      <family val="1"/>
      <charset val="204"/>
    </font>
    <font>
      <b/>
      <sz val="28"/>
      <color theme="3"/>
      <name val="Arial Cyr"/>
      <family val="2"/>
      <charset val="204"/>
    </font>
    <font>
      <sz val="28"/>
      <name val="Arial Cyr"/>
      <family val="2"/>
      <charset val="204"/>
    </font>
    <font>
      <b/>
      <sz val="28"/>
      <name val="Arial Cyr"/>
      <family val="2"/>
      <charset val="204"/>
    </font>
    <font>
      <b/>
      <sz val="26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26"/>
      <color rgb="FF0070C0"/>
      <name val="Arial Cyr"/>
      <charset val="204"/>
    </font>
    <font>
      <b/>
      <sz val="14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36"/>
      <color theme="3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name val="Arial Cyr"/>
      <charset val="204"/>
    </font>
    <font>
      <b/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48"/>
      <color theme="3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36"/>
      <color rgb="FF0070C0"/>
      <name val="Arial Cyr"/>
      <charset val="204"/>
    </font>
    <font>
      <b/>
      <sz val="48"/>
      <name val="Arial Cyr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sz val="9"/>
      <name val="Arial Cyr"/>
      <family val="2"/>
      <charset val="204"/>
    </font>
    <font>
      <b/>
      <sz val="24"/>
      <name val="Arial Cyr"/>
      <family val="2"/>
      <charset val="204"/>
    </font>
    <font>
      <b/>
      <sz val="48"/>
      <color theme="1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u/>
      <sz val="48"/>
      <name val="Arial Cyr"/>
      <charset val="204"/>
    </font>
    <font>
      <b/>
      <u/>
      <sz val="24"/>
      <name val="Times New Roman"/>
      <family val="1"/>
      <charset val="204"/>
    </font>
    <font>
      <b/>
      <u/>
      <sz val="36"/>
      <color theme="3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Arial Cyr"/>
      <family val="2"/>
      <charset val="204"/>
    </font>
    <font>
      <b/>
      <sz val="16"/>
      <color rgb="FFFF0000"/>
      <name val="Times New Roman"/>
      <family val="1"/>
      <charset val="204"/>
    </font>
    <font>
      <b/>
      <sz val="42"/>
      <name val="Times New Roman"/>
      <family val="1"/>
      <charset val="204"/>
    </font>
    <font>
      <b/>
      <sz val="3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name val="Arial Cyr"/>
      <family val="2"/>
      <charset val="204"/>
    </font>
    <font>
      <sz val="16"/>
      <color theme="1"/>
      <name val="Calibri"/>
      <family val="2"/>
      <scheme val="minor"/>
    </font>
    <font>
      <b/>
      <sz val="16"/>
      <name val="Arial Cyr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45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1"/>
      <name val="Times New Roman"/>
      <family val="1"/>
      <charset val="204"/>
    </font>
    <font>
      <b/>
      <sz val="31"/>
      <color rgb="FFFF0000"/>
      <name val="Times New Roman"/>
      <family val="1"/>
      <charset val="204"/>
    </font>
    <font>
      <sz val="26"/>
      <name val="Arial Cyr"/>
      <family val="2"/>
      <charset val="204"/>
    </font>
    <font>
      <sz val="26"/>
      <color theme="1"/>
      <name val="Calibri"/>
      <family val="2"/>
      <scheme val="minor"/>
    </font>
    <font>
      <b/>
      <sz val="3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27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1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10" xfId="0" applyFont="1" applyFill="1" applyBorder="1" applyAlignment="1">
      <alignment vertical="top" wrapText="1"/>
    </xf>
    <xf numFmtId="0" fontId="7" fillId="0" borderId="3" xfId="0" applyFont="1" applyFill="1" applyBorder="1"/>
    <xf numFmtId="0" fontId="7" fillId="0" borderId="4" xfId="0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11" fillId="0" borderId="0" xfId="0" applyFont="1" applyFill="1" applyAlignment="1"/>
    <xf numFmtId="0" fontId="10" fillId="0" borderId="0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/>
    <xf numFmtId="0" fontId="14" fillId="0" borderId="7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vertical="top" wrapText="1"/>
    </xf>
    <xf numFmtId="0" fontId="10" fillId="0" borderId="3" xfId="0" applyFont="1" applyFill="1" applyBorder="1"/>
    <xf numFmtId="0" fontId="14" fillId="0" borderId="9" xfId="0" applyFont="1" applyFill="1" applyBorder="1" applyAlignment="1">
      <alignment vertical="top" wrapText="1"/>
    </xf>
    <xf numFmtId="0" fontId="14" fillId="0" borderId="7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/>
    <xf numFmtId="0" fontId="1" fillId="0" borderId="0" xfId="0" applyFont="1" applyFill="1"/>
    <xf numFmtId="0" fontId="2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7" fontId="7" fillId="0" borderId="0" xfId="0" applyNumberFormat="1" applyFont="1" applyBorder="1" applyAlignment="1">
      <alignment horizontal="center" vertical="top" wrapText="1"/>
    </xf>
    <xf numFmtId="164" fontId="7" fillId="2" borderId="0" xfId="1" applyNumberFormat="1" applyFont="1" applyFill="1" applyBorder="1" applyAlignment="1">
      <alignment vertical="top" wrapText="1"/>
    </xf>
    <xf numFmtId="164" fontId="7" fillId="2" borderId="0" xfId="0" applyNumberFormat="1" applyFont="1" applyFill="1" applyBorder="1" applyAlignment="1">
      <alignment horizontal="center" vertical="top" wrapText="1"/>
    </xf>
    <xf numFmtId="165" fontId="7" fillId="4" borderId="0" xfId="0" applyNumberFormat="1" applyFont="1" applyFill="1" applyBorder="1" applyAlignment="1">
      <alignment horizontal="center" vertical="top" wrapText="1"/>
    </xf>
    <xf numFmtId="164" fontId="7" fillId="4" borderId="0" xfId="0" applyNumberFormat="1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24" fillId="4" borderId="3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2" borderId="19" xfId="0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6" fillId="2" borderId="3" xfId="0" applyFont="1" applyFill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4" borderId="3" xfId="0" applyFont="1" applyFill="1" applyBorder="1" applyAlignment="1">
      <alignment horizontal="center" vertical="top" wrapText="1"/>
    </xf>
    <xf numFmtId="0" fontId="26" fillId="2" borderId="9" xfId="0" applyFont="1" applyFill="1" applyBorder="1" applyAlignment="1">
      <alignment horizontal="center" vertical="top" wrapText="1"/>
    </xf>
    <xf numFmtId="0" fontId="26" fillId="4" borderId="16" xfId="0" applyFont="1" applyFill="1" applyBorder="1" applyAlignment="1">
      <alignment horizontal="center" vertical="top" wrapText="1"/>
    </xf>
    <xf numFmtId="0" fontId="26" fillId="2" borderId="19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4" borderId="16" xfId="0" applyFont="1" applyFill="1" applyBorder="1" applyAlignment="1">
      <alignment horizontal="center" vertical="top" wrapText="1"/>
    </xf>
    <xf numFmtId="0" fontId="23" fillId="2" borderId="19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1" fillId="0" borderId="0" xfId="0" applyFont="1" applyFill="1"/>
    <xf numFmtId="0" fontId="26" fillId="0" borderId="3" xfId="0" applyFont="1" applyFill="1" applyBorder="1" applyAlignment="1">
      <alignment horizontal="center" vertical="top" wrapText="1"/>
    </xf>
    <xf numFmtId="167" fontId="7" fillId="0" borderId="9" xfId="0" applyNumberFormat="1" applyFont="1" applyBorder="1" applyAlignment="1">
      <alignment vertical="top" wrapText="1"/>
    </xf>
    <xf numFmtId="0" fontId="5" fillId="0" borderId="0" xfId="0" applyFont="1" applyFill="1"/>
    <xf numFmtId="0" fontId="24" fillId="0" borderId="3" xfId="0" applyFont="1" applyBorder="1" applyAlignment="1">
      <alignment horizontal="right" vertical="top" wrapText="1"/>
    </xf>
    <xf numFmtId="164" fontId="24" fillId="2" borderId="3" xfId="1" applyNumberFormat="1" applyFont="1" applyFill="1" applyBorder="1" applyAlignment="1">
      <alignment horizontal="right" vertical="top" wrapText="1"/>
    </xf>
    <xf numFmtId="0" fontId="24" fillId="0" borderId="3" xfId="0" applyFont="1" applyBorder="1" applyAlignment="1">
      <alignment horizontal="right" vertical="top"/>
    </xf>
    <xf numFmtId="166" fontId="24" fillId="2" borderId="3" xfId="1" applyNumberFormat="1" applyFont="1" applyFill="1" applyBorder="1" applyAlignment="1">
      <alignment horizontal="right" vertical="top" wrapText="1"/>
    </xf>
    <xf numFmtId="167" fontId="24" fillId="4" borderId="3" xfId="1" applyNumberFormat="1" applyFont="1" applyFill="1" applyBorder="1" applyAlignment="1">
      <alignment horizontal="right" vertical="top" wrapText="1"/>
    </xf>
    <xf numFmtId="166" fontId="24" fillId="4" borderId="3" xfId="1" applyNumberFormat="1" applyFont="1" applyFill="1" applyBorder="1" applyAlignment="1">
      <alignment horizontal="right" vertical="top" wrapText="1"/>
    </xf>
    <xf numFmtId="164" fontId="24" fillId="4" borderId="3" xfId="1" applyNumberFormat="1" applyFont="1" applyFill="1" applyBorder="1" applyAlignment="1">
      <alignment horizontal="right" vertical="top" wrapText="1"/>
    </xf>
    <xf numFmtId="166" fontId="24" fillId="2" borderId="19" xfId="1" applyNumberFormat="1" applyFont="1" applyFill="1" applyBorder="1" applyAlignment="1">
      <alignment horizontal="right" vertical="top" wrapText="1"/>
    </xf>
    <xf numFmtId="1" fontId="24" fillId="0" borderId="3" xfId="0" applyNumberFormat="1" applyFont="1" applyBorder="1" applyAlignment="1">
      <alignment horizontal="right" vertical="top" wrapText="1"/>
    </xf>
    <xf numFmtId="164" fontId="24" fillId="2" borderId="19" xfId="1" applyNumberFormat="1" applyFont="1" applyFill="1" applyBorder="1" applyAlignment="1">
      <alignment horizontal="right" vertical="top" wrapText="1"/>
    </xf>
    <xf numFmtId="0" fontId="25" fillId="0" borderId="3" xfId="0" applyFont="1" applyBorder="1" applyAlignment="1">
      <alignment horizontal="right" vertical="top" wrapText="1"/>
    </xf>
    <xf numFmtId="167" fontId="25" fillId="4" borderId="3" xfId="1" applyNumberFormat="1" applyFont="1" applyFill="1" applyBorder="1" applyAlignment="1">
      <alignment horizontal="right" vertical="top" wrapText="1"/>
    </xf>
    <xf numFmtId="49" fontId="24" fillId="0" borderId="3" xfId="0" applyNumberFormat="1" applyFont="1" applyBorder="1" applyAlignment="1">
      <alignment horizontal="right" vertical="top" wrapText="1"/>
    </xf>
    <xf numFmtId="165" fontId="24" fillId="4" borderId="3" xfId="1" applyNumberFormat="1" applyFont="1" applyFill="1" applyBorder="1" applyAlignment="1">
      <alignment horizontal="right" vertical="top" wrapText="1"/>
    </xf>
    <xf numFmtId="167" fontId="24" fillId="0" borderId="3" xfId="0" applyNumberFormat="1" applyFont="1" applyBorder="1" applyAlignment="1">
      <alignment horizontal="right" vertical="top" wrapText="1"/>
    </xf>
    <xf numFmtId="165" fontId="24" fillId="4" borderId="3" xfId="0" applyNumberFormat="1" applyFont="1" applyFill="1" applyBorder="1" applyAlignment="1">
      <alignment horizontal="right" vertical="top" wrapText="1"/>
    </xf>
    <xf numFmtId="166" fontId="24" fillId="4" borderId="3" xfId="0" applyNumberFormat="1" applyFont="1" applyFill="1" applyBorder="1" applyAlignment="1">
      <alignment horizontal="right" vertical="top" wrapText="1"/>
    </xf>
    <xf numFmtId="167" fontId="24" fillId="4" borderId="3" xfId="0" applyNumberFormat="1" applyFont="1" applyFill="1" applyBorder="1" applyAlignment="1">
      <alignment horizontal="right" vertical="top" wrapText="1"/>
    </xf>
    <xf numFmtId="166" fontId="24" fillId="0" borderId="3" xfId="0" applyNumberFormat="1" applyFont="1" applyBorder="1" applyAlignment="1">
      <alignment horizontal="right" vertical="top" wrapText="1"/>
    </xf>
    <xf numFmtId="167" fontId="25" fillId="0" borderId="3" xfId="0" applyNumberFormat="1" applyFont="1" applyBorder="1" applyAlignment="1">
      <alignment horizontal="right" vertical="top" wrapText="1"/>
    </xf>
    <xf numFmtId="166" fontId="5" fillId="0" borderId="3" xfId="1" applyNumberFormat="1" applyFont="1" applyBorder="1" applyAlignment="1">
      <alignment horizontal="right" vertical="top" wrapText="1"/>
    </xf>
    <xf numFmtId="164" fontId="5" fillId="0" borderId="3" xfId="1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165" fontId="23" fillId="0" borderId="3" xfId="1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1" fillId="0" borderId="0" xfId="0" applyFont="1" applyFill="1"/>
    <xf numFmtId="0" fontId="28" fillId="0" borderId="9" xfId="0" applyFont="1" applyFill="1" applyBorder="1" applyAlignment="1">
      <alignment horizontal="center" vertical="top" wrapText="1"/>
    </xf>
    <xf numFmtId="0" fontId="24" fillId="4" borderId="3" xfId="0" applyNumberFormat="1" applyFont="1" applyFill="1" applyBorder="1" applyAlignment="1">
      <alignment horizontal="right" vertical="top" wrapText="1"/>
    </xf>
    <xf numFmtId="0" fontId="24" fillId="2" borderId="19" xfId="1" applyNumberFormat="1" applyFont="1" applyFill="1" applyBorder="1" applyAlignment="1">
      <alignment horizontal="right" vertical="top" wrapText="1"/>
    </xf>
    <xf numFmtId="167" fontId="24" fillId="4" borderId="16" xfId="1" applyNumberFormat="1" applyFont="1" applyFill="1" applyBorder="1" applyAlignment="1">
      <alignment horizontal="right" vertical="top" wrapText="1"/>
    </xf>
    <xf numFmtId="166" fontId="24" fillId="4" borderId="16" xfId="1" applyNumberFormat="1" applyFont="1" applyFill="1" applyBorder="1" applyAlignment="1">
      <alignment horizontal="right" vertical="top" wrapText="1"/>
    </xf>
    <xf numFmtId="164" fontId="24" fillId="4" borderId="16" xfId="0" applyNumberFormat="1" applyFont="1" applyFill="1" applyBorder="1" applyAlignment="1">
      <alignment horizontal="right" vertical="top" wrapText="1"/>
    </xf>
    <xf numFmtId="167" fontId="24" fillId="4" borderId="16" xfId="0" applyNumberFormat="1" applyFont="1" applyFill="1" applyBorder="1" applyAlignment="1">
      <alignment horizontal="right" vertical="top" wrapText="1"/>
    </xf>
    <xf numFmtId="166" fontId="24" fillId="4" borderId="16" xfId="0" applyNumberFormat="1" applyFont="1" applyFill="1" applyBorder="1" applyAlignment="1">
      <alignment horizontal="right" vertical="top" wrapText="1"/>
    </xf>
    <xf numFmtId="0" fontId="5" fillId="0" borderId="3" xfId="1" applyNumberFormat="1" applyFont="1" applyBorder="1" applyAlignment="1">
      <alignment horizontal="right" vertical="top" wrapText="1"/>
    </xf>
    <xf numFmtId="0" fontId="32" fillId="0" borderId="0" xfId="0" applyFont="1" applyFill="1"/>
    <xf numFmtId="0" fontId="31" fillId="2" borderId="3" xfId="0" applyFont="1" applyFill="1" applyBorder="1" applyAlignment="1">
      <alignment horizontal="center" vertical="top" wrapText="1"/>
    </xf>
    <xf numFmtId="0" fontId="31" fillId="4" borderId="3" xfId="0" applyFont="1" applyFill="1" applyBorder="1" applyAlignment="1">
      <alignment horizontal="center" vertical="top" wrapText="1"/>
    </xf>
    <xf numFmtId="0" fontId="31" fillId="2" borderId="9" xfId="0" applyFont="1" applyFill="1" applyBorder="1" applyAlignment="1">
      <alignment horizontal="center" vertical="top" wrapText="1"/>
    </xf>
    <xf numFmtId="0" fontId="32" fillId="0" borderId="0" xfId="0" applyFont="1"/>
    <xf numFmtId="0" fontId="34" fillId="2" borderId="3" xfId="0" applyFont="1" applyFill="1" applyBorder="1" applyAlignment="1">
      <alignment horizontal="center" vertical="top" wrapText="1"/>
    </xf>
    <xf numFmtId="0" fontId="34" fillId="4" borderId="3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3" fillId="4" borderId="3" xfId="0" applyFont="1" applyFill="1" applyBorder="1" applyAlignment="1">
      <alignment horizontal="center" vertical="top" wrapText="1"/>
    </xf>
    <xf numFmtId="167" fontId="31" fillId="0" borderId="9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167" fontId="31" fillId="0" borderId="0" xfId="0" applyNumberFormat="1" applyFont="1" applyBorder="1" applyAlignment="1">
      <alignment horizontal="center" vertical="top" wrapText="1"/>
    </xf>
    <xf numFmtId="164" fontId="31" fillId="2" borderId="0" xfId="0" applyNumberFormat="1" applyFont="1" applyFill="1" applyBorder="1" applyAlignment="1">
      <alignment horizontal="center" vertical="top" wrapText="1"/>
    </xf>
    <xf numFmtId="164" fontId="31" fillId="4" borderId="0" xfId="0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5" fillId="0" borderId="0" xfId="0" applyFont="1" applyFill="1" applyBorder="1" applyAlignment="1"/>
    <xf numFmtId="0" fontId="3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4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vertical="top" wrapText="1"/>
    </xf>
    <xf numFmtId="0" fontId="35" fillId="0" borderId="0" xfId="0" applyFont="1" applyFill="1" applyAlignment="1"/>
    <xf numFmtId="0" fontId="32" fillId="0" borderId="0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top" wrapText="1"/>
    </xf>
    <xf numFmtId="0" fontId="35" fillId="0" borderId="0" xfId="0" applyFont="1" applyFill="1" applyAlignment="1">
      <alignment horizontal="left"/>
    </xf>
    <xf numFmtId="0" fontId="32" fillId="0" borderId="1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0" xfId="0" applyFont="1" applyFill="1" applyBorder="1"/>
    <xf numFmtId="0" fontId="38" fillId="0" borderId="7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vertical="top" wrapText="1"/>
    </xf>
    <xf numFmtId="0" fontId="38" fillId="0" borderId="9" xfId="0" applyFont="1" applyFill="1" applyBorder="1" applyAlignment="1">
      <alignment vertical="top" wrapText="1"/>
    </xf>
    <xf numFmtId="0" fontId="38" fillId="0" borderId="7" xfId="0" applyFont="1" applyFill="1" applyBorder="1" applyAlignment="1">
      <alignment vertical="top" wrapText="1"/>
    </xf>
    <xf numFmtId="0" fontId="32" fillId="0" borderId="4" xfId="0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42" fillId="3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right" vertical="top" wrapText="1"/>
    </xf>
    <xf numFmtId="164" fontId="23" fillId="2" borderId="3" xfId="1" applyNumberFormat="1" applyFont="1" applyFill="1" applyBorder="1" applyAlignment="1">
      <alignment horizontal="right" vertical="top" wrapText="1"/>
    </xf>
    <xf numFmtId="0" fontId="23" fillId="0" borderId="3" xfId="0" applyFont="1" applyBorder="1" applyAlignment="1">
      <alignment horizontal="right" vertical="top"/>
    </xf>
    <xf numFmtId="167" fontId="23" fillId="4" borderId="3" xfId="1" applyNumberFormat="1" applyFont="1" applyFill="1" applyBorder="1" applyAlignment="1">
      <alignment horizontal="right" vertical="top" wrapText="1"/>
    </xf>
    <xf numFmtId="166" fontId="23" fillId="0" borderId="3" xfId="1" applyNumberFormat="1" applyFont="1" applyFill="1" applyBorder="1" applyAlignment="1">
      <alignment horizontal="right" vertical="top" wrapText="1"/>
    </xf>
    <xf numFmtId="166" fontId="23" fillId="2" borderId="3" xfId="1" applyNumberFormat="1" applyFont="1" applyFill="1" applyBorder="1" applyAlignment="1">
      <alignment horizontal="right" vertical="top" wrapText="1"/>
    </xf>
    <xf numFmtId="166" fontId="23" fillId="4" borderId="3" xfId="1" applyNumberFormat="1" applyFont="1" applyFill="1" applyBorder="1" applyAlignment="1">
      <alignment horizontal="right" vertical="top" wrapText="1"/>
    </xf>
    <xf numFmtId="164" fontId="23" fillId="4" borderId="3" xfId="1" applyNumberFormat="1" applyFont="1" applyFill="1" applyBorder="1" applyAlignment="1">
      <alignment horizontal="right" vertical="top" wrapText="1"/>
    </xf>
    <xf numFmtId="164" fontId="23" fillId="2" borderId="9" xfId="1" applyNumberFormat="1" applyFont="1" applyFill="1" applyBorder="1" applyAlignment="1">
      <alignment horizontal="right" vertical="top" wrapText="1"/>
    </xf>
    <xf numFmtId="0" fontId="44" fillId="0" borderId="3" xfId="0" applyFont="1" applyBorder="1" applyAlignment="1">
      <alignment horizontal="right" vertical="top"/>
    </xf>
    <xf numFmtId="167" fontId="43" fillId="4" borderId="3" xfId="1" applyNumberFormat="1" applyFont="1" applyFill="1" applyBorder="1" applyAlignment="1">
      <alignment horizontal="right" vertical="top" wrapText="1"/>
    </xf>
    <xf numFmtId="0" fontId="44" fillId="0" borderId="3" xfId="0" applyFont="1" applyBorder="1" applyAlignment="1">
      <alignment horizontal="right" vertical="top" wrapText="1"/>
    </xf>
    <xf numFmtId="167" fontId="23" fillId="2" borderId="3" xfId="1" applyNumberFormat="1" applyFont="1" applyFill="1" applyBorder="1" applyAlignment="1">
      <alignment horizontal="right" vertical="top" wrapText="1"/>
    </xf>
    <xf numFmtId="49" fontId="23" fillId="0" borderId="3" xfId="0" applyNumberFormat="1" applyFont="1" applyBorder="1" applyAlignment="1">
      <alignment horizontal="right" vertical="center" wrapText="1"/>
    </xf>
    <xf numFmtId="49" fontId="23" fillId="0" borderId="3" xfId="0" applyNumberFormat="1" applyFont="1" applyBorder="1" applyAlignment="1">
      <alignment horizontal="right" vertical="top" wrapText="1"/>
    </xf>
    <xf numFmtId="165" fontId="23" fillId="4" borderId="3" xfId="1" applyNumberFormat="1" applyFont="1" applyFill="1" applyBorder="1" applyAlignment="1">
      <alignment horizontal="right" vertical="top" wrapText="1"/>
    </xf>
    <xf numFmtId="167" fontId="23" fillId="0" borderId="3" xfId="1" applyNumberFormat="1" applyFont="1" applyFill="1" applyBorder="1" applyAlignment="1">
      <alignment horizontal="right" vertical="top" wrapText="1"/>
    </xf>
    <xf numFmtId="164" fontId="23" fillId="0" borderId="3" xfId="1" applyNumberFormat="1" applyFont="1" applyFill="1" applyBorder="1" applyAlignment="1">
      <alignment horizontal="right" vertical="top" wrapText="1"/>
    </xf>
    <xf numFmtId="167" fontId="23" fillId="0" borderId="3" xfId="0" applyNumberFormat="1" applyFont="1" applyBorder="1" applyAlignment="1">
      <alignment horizontal="right" vertical="top" wrapText="1"/>
    </xf>
    <xf numFmtId="164" fontId="23" fillId="2" borderId="3" xfId="0" applyNumberFormat="1" applyFont="1" applyFill="1" applyBorder="1" applyAlignment="1">
      <alignment horizontal="right" vertical="top" wrapText="1"/>
    </xf>
    <xf numFmtId="164" fontId="23" fillId="4" borderId="3" xfId="0" applyNumberFormat="1" applyFont="1" applyFill="1" applyBorder="1" applyAlignment="1">
      <alignment horizontal="right" vertical="top" wrapText="1"/>
    </xf>
    <xf numFmtId="165" fontId="23" fillId="4" borderId="3" xfId="0" applyNumberFormat="1" applyFont="1" applyFill="1" applyBorder="1" applyAlignment="1">
      <alignment horizontal="right" vertical="top" wrapText="1"/>
    </xf>
    <xf numFmtId="166" fontId="23" fillId="2" borderId="3" xfId="0" applyNumberFormat="1" applyFont="1" applyFill="1" applyBorder="1" applyAlignment="1">
      <alignment horizontal="right" vertical="top" wrapText="1"/>
    </xf>
    <xf numFmtId="166" fontId="23" fillId="4" borderId="3" xfId="0" applyNumberFormat="1" applyFont="1" applyFill="1" applyBorder="1" applyAlignment="1">
      <alignment horizontal="right" vertical="top" wrapText="1"/>
    </xf>
    <xf numFmtId="167" fontId="23" fillId="4" borderId="3" xfId="0" applyNumberFormat="1" applyFont="1" applyFill="1" applyBorder="1" applyAlignment="1">
      <alignment horizontal="right" vertical="top" wrapText="1"/>
    </xf>
    <xf numFmtId="166" fontId="23" fillId="0" borderId="3" xfId="0" applyNumberFormat="1" applyFont="1" applyBorder="1" applyAlignment="1">
      <alignment horizontal="right" vertical="top" wrapText="1"/>
    </xf>
    <xf numFmtId="167" fontId="23" fillId="2" borderId="3" xfId="0" applyNumberFormat="1" applyFont="1" applyFill="1" applyBorder="1" applyAlignment="1">
      <alignment horizontal="right" vertical="top" wrapText="1"/>
    </xf>
    <xf numFmtId="165" fontId="23" fillId="2" borderId="3" xfId="0" applyNumberFormat="1" applyFont="1" applyFill="1" applyBorder="1" applyAlignment="1">
      <alignment horizontal="right" vertical="top" wrapText="1"/>
    </xf>
    <xf numFmtId="167" fontId="46" fillId="0" borderId="9" xfId="0" applyNumberFormat="1" applyFont="1" applyBorder="1" applyAlignment="1">
      <alignment vertical="top" wrapText="1"/>
    </xf>
    <xf numFmtId="0" fontId="23" fillId="0" borderId="3" xfId="0" applyFont="1" applyBorder="1" applyAlignment="1">
      <alignment horizontal="right" wrapText="1"/>
    </xf>
    <xf numFmtId="164" fontId="23" fillId="2" borderId="3" xfId="1" applyNumberFormat="1" applyFont="1" applyFill="1" applyBorder="1" applyAlignment="1">
      <alignment horizontal="right" wrapText="1"/>
    </xf>
    <xf numFmtId="166" fontId="23" fillId="2" borderId="3" xfId="1" applyNumberFormat="1" applyFont="1" applyFill="1" applyBorder="1" applyAlignment="1">
      <alignment horizontal="right" wrapText="1"/>
    </xf>
    <xf numFmtId="166" fontId="23" fillId="4" borderId="3" xfId="1" applyNumberFormat="1" applyFont="1" applyFill="1" applyBorder="1" applyAlignment="1">
      <alignment horizontal="right" wrapText="1"/>
    </xf>
    <xf numFmtId="167" fontId="23" fillId="4" borderId="3" xfId="1" applyNumberFormat="1" applyFont="1" applyFill="1" applyBorder="1" applyAlignment="1">
      <alignment horizontal="right" wrapText="1"/>
    </xf>
    <xf numFmtId="167" fontId="43" fillId="4" borderId="3" xfId="1" applyNumberFormat="1" applyFont="1" applyFill="1" applyBorder="1" applyAlignment="1">
      <alignment horizontal="right" wrapText="1"/>
    </xf>
    <xf numFmtId="49" fontId="23" fillId="0" borderId="3" xfId="0" applyNumberFormat="1" applyFont="1" applyBorder="1" applyAlignment="1">
      <alignment horizontal="right" wrapText="1"/>
    </xf>
    <xf numFmtId="165" fontId="23" fillId="4" borderId="3" xfId="1" applyNumberFormat="1" applyFont="1" applyFill="1" applyBorder="1" applyAlignment="1">
      <alignment horizontal="right" wrapText="1"/>
    </xf>
    <xf numFmtId="167" fontId="23" fillId="0" borderId="3" xfId="0" applyNumberFormat="1" applyFont="1" applyBorder="1" applyAlignment="1">
      <alignment horizontal="right" wrapText="1"/>
    </xf>
    <xf numFmtId="166" fontId="23" fillId="4" borderId="3" xfId="0" applyNumberFormat="1" applyFont="1" applyFill="1" applyBorder="1" applyAlignment="1">
      <alignment horizontal="right" wrapText="1"/>
    </xf>
    <xf numFmtId="167" fontId="23" fillId="4" borderId="3" xfId="0" applyNumberFormat="1" applyFont="1" applyFill="1" applyBorder="1" applyAlignment="1">
      <alignment horizontal="right" wrapText="1"/>
    </xf>
    <xf numFmtId="164" fontId="23" fillId="4" borderId="3" xfId="0" applyNumberFormat="1" applyFont="1" applyFill="1" applyBorder="1" applyAlignment="1">
      <alignment horizontal="right" wrapText="1"/>
    </xf>
    <xf numFmtId="165" fontId="23" fillId="4" borderId="3" xfId="0" applyNumberFormat="1" applyFont="1" applyFill="1" applyBorder="1" applyAlignment="1">
      <alignment horizontal="right" wrapText="1"/>
    </xf>
    <xf numFmtId="0" fontId="23" fillId="4" borderId="3" xfId="0" applyNumberFormat="1" applyFont="1" applyFill="1" applyBorder="1" applyAlignment="1">
      <alignment horizontal="right" wrapText="1"/>
    </xf>
    <xf numFmtId="166" fontId="23" fillId="0" borderId="3" xfId="0" applyNumberFormat="1" applyFont="1" applyBorder="1" applyAlignment="1">
      <alignment horizontal="right" wrapText="1"/>
    </xf>
    <xf numFmtId="0" fontId="28" fillId="0" borderId="7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right" vertical="top" wrapText="1"/>
    </xf>
    <xf numFmtId="164" fontId="33" fillId="2" borderId="3" xfId="1" applyNumberFormat="1" applyFont="1" applyFill="1" applyBorder="1" applyAlignment="1">
      <alignment horizontal="right" vertical="top" wrapText="1"/>
    </xf>
    <xf numFmtId="167" fontId="33" fillId="4" borderId="3" xfId="1" applyNumberFormat="1" applyFont="1" applyFill="1" applyBorder="1" applyAlignment="1">
      <alignment horizontal="right" vertical="top" wrapText="1"/>
    </xf>
    <xf numFmtId="166" fontId="33" fillId="2" borderId="3" xfId="1" applyNumberFormat="1" applyFont="1" applyFill="1" applyBorder="1" applyAlignment="1">
      <alignment horizontal="right" vertical="top" wrapText="1"/>
    </xf>
    <xf numFmtId="166" fontId="33" fillId="4" borderId="3" xfId="1" applyNumberFormat="1" applyFont="1" applyFill="1" applyBorder="1" applyAlignment="1">
      <alignment horizontal="right" vertical="top" wrapText="1"/>
    </xf>
    <xf numFmtId="164" fontId="33" fillId="4" borderId="3" xfId="1" applyNumberFormat="1" applyFont="1" applyFill="1" applyBorder="1" applyAlignment="1">
      <alignment horizontal="right" vertical="top" wrapText="1"/>
    </xf>
    <xf numFmtId="167" fontId="40" fillId="4" borderId="3" xfId="1" applyNumberFormat="1" applyFont="1" applyFill="1" applyBorder="1" applyAlignment="1">
      <alignment horizontal="right" vertical="top" wrapText="1"/>
    </xf>
    <xf numFmtId="49" fontId="33" fillId="0" borderId="3" xfId="0" applyNumberFormat="1" applyFont="1" applyBorder="1" applyAlignment="1">
      <alignment horizontal="right" vertical="top" wrapText="1"/>
    </xf>
    <xf numFmtId="165" fontId="33" fillId="4" borderId="3" xfId="1" applyNumberFormat="1" applyFont="1" applyFill="1" applyBorder="1" applyAlignment="1">
      <alignment horizontal="right" vertical="top" wrapText="1"/>
    </xf>
    <xf numFmtId="167" fontId="33" fillId="0" borderId="3" xfId="0" applyNumberFormat="1" applyFont="1" applyBorder="1" applyAlignment="1">
      <alignment horizontal="right" vertical="top" wrapText="1"/>
    </xf>
    <xf numFmtId="165" fontId="33" fillId="4" borderId="3" xfId="0" applyNumberFormat="1" applyFont="1" applyFill="1" applyBorder="1" applyAlignment="1">
      <alignment horizontal="right" vertical="top" wrapText="1"/>
    </xf>
    <xf numFmtId="167" fontId="33" fillId="4" borderId="3" xfId="0" applyNumberFormat="1" applyFont="1" applyFill="1" applyBorder="1" applyAlignment="1">
      <alignment horizontal="right" vertical="top" wrapText="1"/>
    </xf>
    <xf numFmtId="0" fontId="33" fillId="4" borderId="3" xfId="0" applyNumberFormat="1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left"/>
    </xf>
    <xf numFmtId="0" fontId="45" fillId="0" borderId="0" xfId="0" applyFont="1" applyFill="1" applyBorder="1" applyAlignment="1"/>
    <xf numFmtId="0" fontId="33" fillId="0" borderId="3" xfId="1" applyNumberFormat="1" applyFont="1" applyBorder="1" applyAlignment="1">
      <alignment horizontal="right" vertical="top" wrapText="1"/>
    </xf>
    <xf numFmtId="166" fontId="33" fillId="0" borderId="3" xfId="1" applyNumberFormat="1" applyFont="1" applyBorder="1" applyAlignment="1">
      <alignment horizontal="right" vertical="top" wrapText="1"/>
    </xf>
    <xf numFmtId="164" fontId="33" fillId="0" borderId="3" xfId="1" applyNumberFormat="1" applyFont="1" applyBorder="1" applyAlignment="1">
      <alignment horizontal="right" vertical="top" wrapText="1"/>
    </xf>
    <xf numFmtId="165" fontId="33" fillId="0" borderId="3" xfId="1" applyNumberFormat="1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48" fillId="0" borderId="9" xfId="0" applyFont="1" applyFill="1" applyBorder="1" applyAlignment="1">
      <alignment horizontal="center" textRotation="90" wrapText="1"/>
    </xf>
    <xf numFmtId="0" fontId="48" fillId="0" borderId="10" xfId="0" applyFont="1" applyFill="1" applyBorder="1" applyAlignment="1">
      <alignment horizontal="center" textRotation="90" wrapText="1"/>
    </xf>
    <xf numFmtId="0" fontId="31" fillId="0" borderId="3" xfId="0" applyFont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 wrapText="1"/>
    </xf>
    <xf numFmtId="164" fontId="5" fillId="2" borderId="3" xfId="1" applyNumberFormat="1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/>
    </xf>
    <xf numFmtId="166" fontId="5" fillId="2" borderId="3" xfId="1" applyNumberFormat="1" applyFont="1" applyFill="1" applyBorder="1" applyAlignment="1">
      <alignment horizontal="right" vertical="top" wrapText="1"/>
    </xf>
    <xf numFmtId="167" fontId="5" fillId="4" borderId="3" xfId="1" applyNumberFormat="1" applyFont="1" applyFill="1" applyBorder="1" applyAlignment="1">
      <alignment horizontal="right" vertical="top" wrapText="1"/>
    </xf>
    <xf numFmtId="166" fontId="5" fillId="4" borderId="3" xfId="1" applyNumberFormat="1" applyFont="1" applyFill="1" applyBorder="1" applyAlignment="1">
      <alignment horizontal="right" vertical="top" wrapText="1"/>
    </xf>
    <xf numFmtId="167" fontId="5" fillId="0" borderId="3" xfId="0" applyNumberFormat="1" applyFont="1" applyBorder="1" applyAlignment="1">
      <alignment horizontal="right" vertical="top" wrapText="1"/>
    </xf>
    <xf numFmtId="167" fontId="5" fillId="4" borderId="3" xfId="0" applyNumberFormat="1" applyFont="1" applyFill="1" applyBorder="1" applyAlignment="1">
      <alignment horizontal="right" vertical="top" wrapText="1"/>
    </xf>
    <xf numFmtId="166" fontId="5" fillId="4" borderId="3" xfId="0" applyNumberFormat="1" applyFont="1" applyFill="1" applyBorder="1" applyAlignment="1">
      <alignment horizontal="right" vertical="top" wrapText="1"/>
    </xf>
    <xf numFmtId="0" fontId="46" fillId="0" borderId="7" xfId="0" applyFont="1" applyBorder="1" applyAlignment="1">
      <alignment vertical="top" wrapText="1"/>
    </xf>
    <xf numFmtId="0" fontId="46" fillId="0" borderId="10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vertical="top" wrapText="1"/>
    </xf>
    <xf numFmtId="168" fontId="31" fillId="0" borderId="3" xfId="0" applyNumberFormat="1" applyFont="1" applyBorder="1" applyAlignment="1">
      <alignment vertical="top" wrapText="1"/>
    </xf>
    <xf numFmtId="164" fontId="33" fillId="2" borderId="0" xfId="1" applyNumberFormat="1" applyFont="1" applyFill="1" applyBorder="1" applyAlignment="1">
      <alignment horizontal="right" vertical="top" wrapText="1"/>
    </xf>
    <xf numFmtId="166" fontId="33" fillId="2" borderId="0" xfId="0" applyNumberFormat="1" applyFont="1" applyFill="1" applyBorder="1" applyAlignment="1">
      <alignment horizontal="right" vertical="top" wrapText="1"/>
    </xf>
    <xf numFmtId="164" fontId="33" fillId="4" borderId="0" xfId="0" applyNumberFormat="1" applyFont="1" applyFill="1" applyBorder="1" applyAlignment="1">
      <alignment horizontal="right" vertical="top" wrapText="1"/>
    </xf>
    <xf numFmtId="167" fontId="33" fillId="0" borderId="0" xfId="0" applyNumberFormat="1" applyFont="1" applyBorder="1" applyAlignment="1">
      <alignment horizontal="right" vertical="top" wrapText="1"/>
    </xf>
    <xf numFmtId="165" fontId="33" fillId="4" borderId="0" xfId="0" applyNumberFormat="1" applyFont="1" applyFill="1" applyBorder="1" applyAlignment="1">
      <alignment horizontal="right" vertical="top" wrapText="1"/>
    </xf>
    <xf numFmtId="164" fontId="33" fillId="0" borderId="0" xfId="1" applyNumberFormat="1" applyFont="1" applyFill="1" applyBorder="1" applyAlignment="1">
      <alignment horizontal="right" vertical="top" wrapText="1"/>
    </xf>
    <xf numFmtId="166" fontId="33" fillId="0" borderId="0" xfId="0" applyNumberFormat="1" applyFont="1" applyBorder="1" applyAlignment="1">
      <alignment horizontal="right" vertical="top" wrapText="1"/>
    </xf>
    <xf numFmtId="164" fontId="31" fillId="2" borderId="0" xfId="1" applyNumberFormat="1" applyFont="1" applyFill="1" applyBorder="1" applyAlignment="1">
      <alignment horizontal="right" vertical="top" wrapText="1"/>
    </xf>
    <xf numFmtId="167" fontId="33" fillId="2" borderId="0" xfId="0" applyNumberFormat="1" applyFont="1" applyFill="1" applyBorder="1" applyAlignment="1">
      <alignment horizontal="right" vertical="top" wrapText="1"/>
    </xf>
    <xf numFmtId="166" fontId="5" fillId="0" borderId="0" xfId="1" applyNumberFormat="1" applyFont="1" applyBorder="1" applyAlignment="1">
      <alignment horizontal="right" vertical="top" wrapText="1"/>
    </xf>
    <xf numFmtId="166" fontId="33" fillId="0" borderId="0" xfId="1" applyNumberFormat="1" applyFont="1" applyBorder="1" applyAlignment="1">
      <alignment horizontal="right" vertical="top" wrapText="1"/>
    </xf>
    <xf numFmtId="166" fontId="5" fillId="2" borderId="0" xfId="1" applyNumberFormat="1" applyFont="1" applyFill="1" applyBorder="1" applyAlignment="1">
      <alignment horizontal="right" vertical="top" wrapText="1"/>
    </xf>
    <xf numFmtId="164" fontId="5" fillId="2" borderId="0" xfId="1" applyNumberFormat="1" applyFont="1" applyFill="1" applyBorder="1" applyAlignment="1">
      <alignment horizontal="right" vertical="top" wrapText="1"/>
    </xf>
    <xf numFmtId="165" fontId="23" fillId="2" borderId="0" xfId="0" applyNumberFormat="1" applyFont="1" applyFill="1" applyBorder="1" applyAlignment="1">
      <alignment horizontal="right" vertical="top" wrapText="1"/>
    </xf>
    <xf numFmtId="165" fontId="23" fillId="4" borderId="0" xfId="0" applyNumberFormat="1" applyFont="1" applyFill="1" applyBorder="1" applyAlignment="1">
      <alignment horizontal="right" vertical="top" wrapText="1"/>
    </xf>
    <xf numFmtId="164" fontId="23" fillId="2" borderId="0" xfId="1" applyNumberFormat="1" applyFont="1" applyFill="1" applyBorder="1" applyAlignment="1">
      <alignment horizontal="right" vertical="top" wrapText="1"/>
    </xf>
    <xf numFmtId="167" fontId="23" fillId="0" borderId="0" xfId="0" applyNumberFormat="1" applyFont="1" applyBorder="1" applyAlignment="1">
      <alignment horizontal="right" vertical="top" wrapText="1"/>
    </xf>
    <xf numFmtId="167" fontId="23" fillId="2" borderId="0" xfId="0" applyNumberFormat="1" applyFont="1" applyFill="1" applyBorder="1" applyAlignment="1">
      <alignment horizontal="right" vertical="top" wrapText="1"/>
    </xf>
    <xf numFmtId="167" fontId="23" fillId="4" borderId="0" xfId="0" applyNumberFormat="1" applyFont="1" applyFill="1" applyBorder="1" applyAlignment="1">
      <alignment horizontal="right" vertical="top" wrapText="1"/>
    </xf>
    <xf numFmtId="166" fontId="42" fillId="0" borderId="0" xfId="1" applyNumberFormat="1" applyFont="1" applyBorder="1" applyAlignment="1">
      <alignment horizontal="right" vertical="top" wrapText="1"/>
    </xf>
    <xf numFmtId="167" fontId="18" fillId="4" borderId="3" xfId="1" applyNumberFormat="1" applyFont="1" applyFill="1" applyBorder="1" applyAlignment="1">
      <alignment horizontal="right" vertical="top" wrapText="1"/>
    </xf>
    <xf numFmtId="166" fontId="18" fillId="4" borderId="3" xfId="1" applyNumberFormat="1" applyFont="1" applyFill="1" applyBorder="1" applyAlignment="1">
      <alignment horizontal="right" vertical="top" wrapText="1"/>
    </xf>
    <xf numFmtId="164" fontId="18" fillId="4" borderId="3" xfId="0" applyNumberFormat="1" applyFont="1" applyFill="1" applyBorder="1" applyAlignment="1">
      <alignment horizontal="right" vertical="top" wrapText="1"/>
    </xf>
    <xf numFmtId="167" fontId="18" fillId="4" borderId="3" xfId="0" applyNumberFormat="1" applyFont="1" applyFill="1" applyBorder="1" applyAlignment="1">
      <alignment horizontal="right" vertical="top" wrapText="1"/>
    </xf>
    <xf numFmtId="166" fontId="18" fillId="4" borderId="3" xfId="0" applyNumberFormat="1" applyFont="1" applyFill="1" applyBorder="1" applyAlignment="1">
      <alignment horizontal="right" vertical="top" wrapText="1"/>
    </xf>
    <xf numFmtId="0" fontId="18" fillId="0" borderId="3" xfId="0" applyFont="1" applyBorder="1" applyAlignment="1">
      <alignment horizontal="center" vertical="top" wrapText="1"/>
    </xf>
    <xf numFmtId="0" fontId="55" fillId="2" borderId="3" xfId="0" applyFont="1" applyFill="1" applyBorder="1" applyAlignment="1">
      <alignment horizontal="center" vertical="top" wrapText="1"/>
    </xf>
    <xf numFmtId="0" fontId="55" fillId="0" borderId="3" xfId="0" applyFont="1" applyBorder="1" applyAlignment="1">
      <alignment horizontal="center" vertical="top" wrapText="1"/>
    </xf>
    <xf numFmtId="0" fontId="55" fillId="4" borderId="3" xfId="0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top" wrapText="1"/>
    </xf>
    <xf numFmtId="0" fontId="55" fillId="2" borderId="9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top" wrapText="1"/>
    </xf>
    <xf numFmtId="164" fontId="18" fillId="2" borderId="3" xfId="1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center" vertical="top" wrapText="1"/>
    </xf>
    <xf numFmtId="165" fontId="33" fillId="0" borderId="3" xfId="1" applyNumberFormat="1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164" fontId="24" fillId="4" borderId="3" xfId="0" applyNumberFormat="1" applyFont="1" applyFill="1" applyBorder="1" applyAlignment="1">
      <alignment horizontal="right" vertical="top" wrapText="1"/>
    </xf>
    <xf numFmtId="164" fontId="24" fillId="4" borderId="0" xfId="1" applyNumberFormat="1" applyFont="1" applyFill="1" applyBorder="1" applyAlignment="1">
      <alignment horizontal="right" vertical="top" wrapText="1"/>
    </xf>
    <xf numFmtId="166" fontId="7" fillId="4" borderId="1" xfId="0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right" vertical="top" wrapText="1"/>
    </xf>
    <xf numFmtId="0" fontId="7" fillId="0" borderId="1" xfId="0" applyFont="1" applyFill="1" applyBorder="1"/>
    <xf numFmtId="0" fontId="24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167" fontId="7" fillId="0" borderId="3" xfId="0" applyNumberFormat="1" applyFont="1" applyBorder="1" applyAlignment="1">
      <alignment horizontal="center" vertical="top" wrapText="1"/>
    </xf>
    <xf numFmtId="166" fontId="5" fillId="0" borderId="3" xfId="1" applyNumberFormat="1" applyFont="1" applyBorder="1" applyAlignment="1">
      <alignment horizontal="right" vertical="top" wrapText="1"/>
    </xf>
    <xf numFmtId="0" fontId="31" fillId="0" borderId="3" xfId="0" applyFont="1" applyBorder="1" applyAlignment="1">
      <alignment vertical="top" wrapText="1"/>
    </xf>
    <xf numFmtId="167" fontId="31" fillId="0" borderId="3" xfId="0" applyNumberFormat="1" applyFont="1" applyBorder="1" applyAlignment="1">
      <alignment horizontal="center" vertical="top" wrapText="1"/>
    </xf>
    <xf numFmtId="0" fontId="30" fillId="2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42" fillId="0" borderId="7" xfId="0" applyFont="1" applyFill="1" applyBorder="1" applyAlignment="1">
      <alignment vertical="top" wrapText="1"/>
    </xf>
    <xf numFmtId="0" fontId="42" fillId="0" borderId="1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1" fillId="0" borderId="3" xfId="0" applyFont="1" applyBorder="1" applyAlignment="1">
      <alignment horizontal="right" vertical="top" wrapText="1"/>
    </xf>
    <xf numFmtId="164" fontId="5" fillId="4" borderId="3" xfId="0" applyNumberFormat="1" applyFont="1" applyFill="1" applyBorder="1" applyAlignment="1">
      <alignment horizontal="right" vertical="top" wrapText="1"/>
    </xf>
    <xf numFmtId="164" fontId="24" fillId="2" borderId="0" xfId="1" applyNumberFormat="1" applyFont="1" applyFill="1" applyBorder="1" applyAlignment="1">
      <alignment horizontal="right" vertical="top" wrapText="1"/>
    </xf>
    <xf numFmtId="0" fontId="24" fillId="0" borderId="3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7" fontId="7" fillId="0" borderId="3" xfId="0" applyNumberFormat="1" applyFont="1" applyBorder="1" applyAlignment="1">
      <alignment horizontal="center" vertical="top" wrapText="1"/>
    </xf>
    <xf numFmtId="0" fontId="41" fillId="0" borderId="0" xfId="0" applyFont="1" applyBorder="1" applyAlignment="1">
      <alignment horizontal="left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42" fillId="0" borderId="0" xfId="0" applyFont="1" applyBorder="1" applyAlignment="1">
      <alignment horizontal="left" vertical="top" wrapText="1"/>
    </xf>
    <xf numFmtId="0" fontId="7" fillId="0" borderId="0" xfId="0" applyFont="1" applyFill="1" applyBorder="1"/>
    <xf numFmtId="0" fontId="41" fillId="0" borderId="0" xfId="0" applyFont="1" applyBorder="1" applyAlignment="1">
      <alignment horizontal="left" vertical="top" wrapText="1"/>
    </xf>
    <xf numFmtId="0" fontId="38" fillId="4" borderId="7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164" fontId="23" fillId="2" borderId="0" xfId="0" applyNumberFormat="1" applyFont="1" applyFill="1" applyBorder="1" applyAlignment="1">
      <alignment horizontal="right" vertical="top" wrapText="1"/>
    </xf>
    <xf numFmtId="167" fontId="5" fillId="0" borderId="0" xfId="0" applyNumberFormat="1" applyFont="1" applyBorder="1" applyAlignment="1">
      <alignment horizontal="right" vertical="top" wrapText="1"/>
    </xf>
    <xf numFmtId="164" fontId="30" fillId="2" borderId="0" xfId="1" applyNumberFormat="1" applyFont="1" applyFill="1" applyBorder="1" applyAlignment="1">
      <alignment horizontal="right" vertical="top" wrapText="1"/>
    </xf>
    <xf numFmtId="0" fontId="60" fillId="0" borderId="0" xfId="0" applyFont="1" applyFill="1"/>
    <xf numFmtId="0" fontId="5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1" fillId="0" borderId="0" xfId="0" applyFont="1" applyFill="1"/>
    <xf numFmtId="166" fontId="23" fillId="4" borderId="0" xfId="0" applyNumberFormat="1" applyFont="1" applyFill="1" applyBorder="1" applyAlignment="1">
      <alignment horizontal="right" vertical="top" wrapText="1"/>
    </xf>
    <xf numFmtId="167" fontId="24" fillId="4" borderId="0" xfId="0" applyNumberFormat="1" applyFont="1" applyFill="1" applyBorder="1" applyAlignment="1">
      <alignment horizontal="right" vertical="top" wrapText="1"/>
    </xf>
    <xf numFmtId="167" fontId="24" fillId="0" borderId="0" xfId="0" applyNumberFormat="1" applyFont="1" applyBorder="1" applyAlignment="1">
      <alignment horizontal="right" vertical="top" wrapText="1"/>
    </xf>
    <xf numFmtId="165" fontId="24" fillId="4" borderId="0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166" fontId="5" fillId="0" borderId="3" xfId="1" applyNumberFormat="1" applyFont="1" applyFill="1" applyBorder="1" applyAlignment="1">
      <alignment horizontal="right" vertical="top" wrapText="1"/>
    </xf>
    <xf numFmtId="1" fontId="5" fillId="0" borderId="3" xfId="0" applyNumberFormat="1" applyFont="1" applyBorder="1" applyAlignment="1">
      <alignment horizontal="right" vertical="top" wrapText="1"/>
    </xf>
    <xf numFmtId="167" fontId="5" fillId="0" borderId="3" xfId="1" applyNumberFormat="1" applyFont="1" applyFill="1" applyBorder="1" applyAlignment="1">
      <alignment horizontal="right" vertical="top" wrapText="1"/>
    </xf>
    <xf numFmtId="164" fontId="5" fillId="0" borderId="3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Border="1" applyAlignment="1">
      <alignment horizontal="right" vertical="top" wrapText="1"/>
    </xf>
    <xf numFmtId="167" fontId="51" fillId="0" borderId="3" xfId="0" applyNumberFormat="1" applyFont="1" applyBorder="1" applyAlignment="1">
      <alignment horizontal="right" vertical="top" wrapText="1"/>
    </xf>
    <xf numFmtId="167" fontId="5" fillId="0" borderId="3" xfId="0" applyNumberFormat="1" applyFont="1" applyBorder="1" applyAlignment="1">
      <alignment horizontal="center" vertical="top" wrapText="1"/>
    </xf>
    <xf numFmtId="164" fontId="41" fillId="2" borderId="3" xfId="1" applyNumberFormat="1" applyFont="1" applyFill="1" applyBorder="1" applyAlignment="1">
      <alignment horizontal="right" vertical="top" wrapText="1"/>
    </xf>
    <xf numFmtId="0" fontId="41" fillId="0" borderId="3" xfId="0" applyFont="1" applyFill="1" applyBorder="1" applyAlignment="1">
      <alignment horizontal="right" vertical="top" wrapText="1"/>
    </xf>
    <xf numFmtId="0" fontId="41" fillId="4" borderId="3" xfId="0" applyFont="1" applyFill="1" applyBorder="1" applyAlignment="1">
      <alignment horizontal="right" vertical="top" wrapText="1"/>
    </xf>
    <xf numFmtId="0" fontId="41" fillId="0" borderId="3" xfId="0" applyFont="1" applyBorder="1" applyAlignment="1">
      <alignment horizontal="right" vertical="top" wrapText="1"/>
    </xf>
    <xf numFmtId="0" fontId="41" fillId="0" borderId="3" xfId="0" applyFont="1" applyBorder="1" applyAlignment="1">
      <alignment horizontal="right" vertical="top"/>
    </xf>
    <xf numFmtId="167" fontId="41" fillId="4" borderId="3" xfId="1" applyNumberFormat="1" applyFont="1" applyFill="1" applyBorder="1" applyAlignment="1">
      <alignment horizontal="right" vertical="top" wrapText="1"/>
    </xf>
    <xf numFmtId="167" fontId="41" fillId="0" borderId="3" xfId="1" applyNumberFormat="1" applyFont="1" applyFill="1" applyBorder="1" applyAlignment="1">
      <alignment horizontal="right" vertical="top" wrapText="1"/>
    </xf>
    <xf numFmtId="164" fontId="41" fillId="0" borderId="3" xfId="1" applyNumberFormat="1" applyFont="1" applyFill="1" applyBorder="1" applyAlignment="1">
      <alignment horizontal="right" vertical="top" wrapText="1"/>
    </xf>
    <xf numFmtId="167" fontId="41" fillId="0" borderId="3" xfId="0" applyNumberFormat="1" applyFont="1" applyBorder="1" applyAlignment="1">
      <alignment horizontal="right" vertical="top" wrapText="1"/>
    </xf>
    <xf numFmtId="164" fontId="41" fillId="4" borderId="3" xfId="0" applyNumberFormat="1" applyFont="1" applyFill="1" applyBorder="1" applyAlignment="1">
      <alignment horizontal="right" vertical="top" wrapText="1"/>
    </xf>
    <xf numFmtId="166" fontId="41" fillId="4" borderId="3" xfId="0" applyNumberFormat="1" applyFont="1" applyFill="1" applyBorder="1" applyAlignment="1">
      <alignment horizontal="right" vertical="top" wrapText="1"/>
    </xf>
    <xf numFmtId="167" fontId="41" fillId="4" borderId="3" xfId="0" applyNumberFormat="1" applyFont="1" applyFill="1" applyBorder="1" applyAlignment="1">
      <alignment horizontal="right" vertical="top" wrapText="1"/>
    </xf>
    <xf numFmtId="166" fontId="41" fillId="0" borderId="3" xfId="0" applyNumberFormat="1" applyFont="1" applyBorder="1" applyAlignment="1">
      <alignment horizontal="right" vertical="top" wrapText="1"/>
    </xf>
    <xf numFmtId="0" fontId="41" fillId="0" borderId="3" xfId="0" applyFont="1" applyFill="1" applyBorder="1" applyAlignment="1">
      <alignment horizontal="center" vertical="top" wrapText="1"/>
    </xf>
    <xf numFmtId="0" fontId="63" fillId="0" borderId="3" xfId="0" applyFont="1" applyBorder="1" applyAlignment="1">
      <alignment horizontal="right" vertical="top" wrapText="1"/>
    </xf>
    <xf numFmtId="0" fontId="33" fillId="0" borderId="0" xfId="0" applyFont="1" applyFill="1"/>
    <xf numFmtId="164" fontId="23" fillId="2" borderId="9" xfId="1" applyNumberFormat="1" applyFont="1" applyFill="1" applyBorder="1" applyAlignment="1">
      <alignment horizontal="right" wrapText="1"/>
    </xf>
    <xf numFmtId="0" fontId="23" fillId="2" borderId="9" xfId="1" applyNumberFormat="1" applyFont="1" applyFill="1" applyBorder="1" applyAlignment="1">
      <alignment horizontal="right" wrapText="1"/>
    </xf>
    <xf numFmtId="165" fontId="23" fillId="0" borderId="10" xfId="1" applyNumberFormat="1" applyFont="1" applyBorder="1" applyAlignment="1">
      <alignment horizontal="center" vertical="top" wrapText="1"/>
    </xf>
    <xf numFmtId="166" fontId="5" fillId="0" borderId="10" xfId="1" applyNumberFormat="1" applyFont="1" applyBorder="1" applyAlignment="1">
      <alignment horizontal="right" vertical="top" wrapText="1"/>
    </xf>
    <xf numFmtId="0" fontId="5" fillId="0" borderId="10" xfId="1" applyNumberFormat="1" applyFont="1" applyBorder="1" applyAlignment="1">
      <alignment horizontal="right" vertical="top" wrapText="1"/>
    </xf>
    <xf numFmtId="164" fontId="5" fillId="0" borderId="10" xfId="1" applyNumberFormat="1" applyFont="1" applyBorder="1" applyAlignment="1">
      <alignment horizontal="right" vertical="top" wrapText="1"/>
    </xf>
    <xf numFmtId="167" fontId="59" fillId="0" borderId="0" xfId="0" applyNumberFormat="1" applyFont="1" applyBorder="1" applyAlignment="1">
      <alignment horizontal="right" vertical="top" wrapText="1"/>
    </xf>
    <xf numFmtId="164" fontId="18" fillId="2" borderId="0" xfId="1" applyNumberFormat="1" applyFont="1" applyFill="1" applyBorder="1" applyAlignment="1">
      <alignment horizontal="right" vertical="top" wrapText="1"/>
    </xf>
    <xf numFmtId="164" fontId="33" fillId="2" borderId="0" xfId="0" applyNumberFormat="1" applyFont="1" applyFill="1" applyBorder="1" applyAlignment="1">
      <alignment horizontal="right" vertical="top" wrapText="1"/>
    </xf>
    <xf numFmtId="166" fontId="31" fillId="4" borderId="0" xfId="0" applyNumberFormat="1" applyFont="1" applyFill="1" applyBorder="1" applyAlignment="1">
      <alignment horizontal="center" vertical="top" wrapText="1"/>
    </xf>
    <xf numFmtId="166" fontId="33" fillId="4" borderId="0" xfId="0" applyNumberFormat="1" applyFont="1" applyFill="1" applyBorder="1" applyAlignment="1">
      <alignment horizontal="right" vertical="top" wrapText="1"/>
    </xf>
    <xf numFmtId="166" fontId="33" fillId="2" borderId="0" xfId="1" applyNumberFormat="1" applyFont="1" applyFill="1" applyBorder="1" applyAlignment="1">
      <alignment horizontal="right" vertical="top" wrapText="1"/>
    </xf>
    <xf numFmtId="0" fontId="33" fillId="0" borderId="0" xfId="0" applyFont="1" applyBorder="1" applyAlignment="1">
      <alignment vertical="top" wrapText="1"/>
    </xf>
    <xf numFmtId="167" fontId="33" fillId="0" borderId="0" xfId="0" applyNumberFormat="1" applyFont="1" applyBorder="1" applyAlignment="1">
      <alignment horizontal="center" vertical="top" wrapText="1"/>
    </xf>
    <xf numFmtId="164" fontId="33" fillId="2" borderId="0" xfId="0" applyNumberFormat="1" applyFont="1" applyFill="1" applyBorder="1" applyAlignment="1">
      <alignment horizontal="center" vertical="top" wrapText="1"/>
    </xf>
    <xf numFmtId="164" fontId="33" fillId="4" borderId="0" xfId="0" applyNumberFormat="1" applyFont="1" applyFill="1" applyBorder="1" applyAlignment="1">
      <alignment horizontal="center" vertical="top" wrapText="1"/>
    </xf>
    <xf numFmtId="166" fontId="33" fillId="4" borderId="0" xfId="0" applyNumberFormat="1" applyFont="1" applyFill="1" applyBorder="1" applyAlignment="1">
      <alignment horizontal="center" vertical="top" wrapText="1"/>
    </xf>
    <xf numFmtId="167" fontId="58" fillId="0" borderId="3" xfId="0" applyNumberFormat="1" applyFont="1" applyBorder="1" applyAlignment="1">
      <alignment horizontal="center" vertical="top" wrapText="1"/>
    </xf>
    <xf numFmtId="0" fontId="12" fillId="0" borderId="0" xfId="0" applyFont="1" applyFill="1"/>
    <xf numFmtId="0" fontId="31" fillId="0" borderId="3" xfId="0" applyFont="1" applyBorder="1" applyAlignment="1">
      <alignment vertical="top" wrapText="1"/>
    </xf>
    <xf numFmtId="167" fontId="31" fillId="0" borderId="3" xfId="0" applyNumberFormat="1" applyFont="1" applyBorder="1" applyAlignment="1">
      <alignment horizontal="center" vertical="top" wrapText="1"/>
    </xf>
    <xf numFmtId="0" fontId="5" fillId="0" borderId="0" xfId="0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5" fillId="0" borderId="4" xfId="0" applyFont="1" applyFill="1" applyBorder="1" applyAlignment="1"/>
    <xf numFmtId="0" fontId="65" fillId="0" borderId="1" xfId="0" applyFont="1" applyFill="1" applyBorder="1" applyAlignment="1"/>
    <xf numFmtId="0" fontId="41" fillId="0" borderId="3" xfId="0" applyFont="1" applyBorder="1" applyAlignment="1">
      <alignment horizontal="center" vertical="top" wrapText="1"/>
    </xf>
    <xf numFmtId="0" fontId="41" fillId="2" borderId="3" xfId="0" applyFont="1" applyFill="1" applyBorder="1" applyAlignment="1">
      <alignment horizontal="center" vertical="top" wrapText="1"/>
    </xf>
    <xf numFmtId="0" fontId="41" fillId="4" borderId="3" xfId="0" applyFont="1" applyFill="1" applyBorder="1" applyAlignment="1">
      <alignment horizontal="center" vertical="top" wrapText="1"/>
    </xf>
    <xf numFmtId="0" fontId="41" fillId="2" borderId="9" xfId="0" applyFont="1" applyFill="1" applyBorder="1" applyAlignment="1">
      <alignment horizontal="center" vertical="top" wrapText="1"/>
    </xf>
    <xf numFmtId="166" fontId="41" fillId="2" borderId="3" xfId="1" applyNumberFormat="1" applyFont="1" applyFill="1" applyBorder="1" applyAlignment="1">
      <alignment horizontal="right" vertical="top" wrapText="1"/>
    </xf>
    <xf numFmtId="0" fontId="42" fillId="3" borderId="7" xfId="0" applyFont="1" applyFill="1" applyBorder="1" applyAlignment="1">
      <alignment vertical="top" wrapText="1"/>
    </xf>
    <xf numFmtId="0" fontId="57" fillId="3" borderId="7" xfId="0" applyFont="1" applyFill="1" applyBorder="1" applyAlignment="1">
      <alignment horizontal="center" vertical="top" wrapText="1"/>
    </xf>
    <xf numFmtId="0" fontId="57" fillId="3" borderId="7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167" fontId="7" fillId="0" borderId="3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7" fillId="0" borderId="3" xfId="0" applyFont="1" applyFill="1" applyBorder="1" applyAlignment="1">
      <alignment vertical="top" wrapText="1"/>
    </xf>
    <xf numFmtId="167" fontId="41" fillId="0" borderId="3" xfId="0" applyNumberFormat="1" applyFont="1" applyFill="1" applyBorder="1" applyAlignment="1">
      <alignment horizontal="right" vertical="top" wrapText="1"/>
    </xf>
    <xf numFmtId="164" fontId="41" fillId="0" borderId="3" xfId="0" applyNumberFormat="1" applyFont="1" applyFill="1" applyBorder="1" applyAlignment="1">
      <alignment horizontal="right" vertical="top" wrapText="1"/>
    </xf>
    <xf numFmtId="166" fontId="41" fillId="0" borderId="3" xfId="0" applyNumberFormat="1" applyFont="1" applyFill="1" applyBorder="1" applyAlignment="1">
      <alignment horizontal="right" vertical="top" wrapText="1"/>
    </xf>
    <xf numFmtId="49" fontId="41" fillId="0" borderId="3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167" fontId="7" fillId="0" borderId="3" xfId="0" applyNumberFormat="1" applyFont="1" applyBorder="1" applyAlignment="1">
      <alignment horizontal="center" vertical="top" wrapText="1"/>
    </xf>
    <xf numFmtId="0" fontId="31" fillId="0" borderId="3" xfId="0" applyFont="1" applyBorder="1" applyAlignment="1">
      <alignment vertical="top" wrapText="1"/>
    </xf>
    <xf numFmtId="167" fontId="31" fillId="0" borderId="3" xfId="0" applyNumberFormat="1" applyFont="1" applyBorder="1" applyAlignment="1">
      <alignment horizontal="center" vertical="top" wrapText="1"/>
    </xf>
    <xf numFmtId="0" fontId="0" fillId="0" borderId="3" xfId="0" applyBorder="1"/>
    <xf numFmtId="0" fontId="67" fillId="0" borderId="3" xfId="0" applyFont="1" applyBorder="1"/>
    <xf numFmtId="0" fontId="67" fillId="0" borderId="3" xfId="0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167" fontId="7" fillId="0" borderId="3" xfId="0" applyNumberFormat="1" applyFont="1" applyBorder="1" applyAlignment="1">
      <alignment horizontal="center" vertical="top" wrapText="1"/>
    </xf>
    <xf numFmtId="0" fontId="31" fillId="0" borderId="3" xfId="0" applyFont="1" applyBorder="1" applyAlignment="1">
      <alignment vertical="top" wrapText="1"/>
    </xf>
    <xf numFmtId="167" fontId="31" fillId="0" borderId="3" xfId="0" applyNumberFormat="1" applyFont="1" applyBorder="1" applyAlignment="1">
      <alignment horizontal="center" vertical="top" wrapText="1"/>
    </xf>
    <xf numFmtId="0" fontId="67" fillId="0" borderId="3" xfId="0" applyFont="1" applyBorder="1" applyAlignment="1">
      <alignment horizontal="center"/>
    </xf>
    <xf numFmtId="0" fontId="68" fillId="0" borderId="0" xfId="0" applyFont="1"/>
    <xf numFmtId="0" fontId="68" fillId="0" borderId="3" xfId="0" applyFont="1" applyBorder="1" applyAlignment="1">
      <alignment horizontal="left" vertical="top"/>
    </xf>
    <xf numFmtId="0" fontId="69" fillId="0" borderId="0" xfId="0" applyFont="1" applyFill="1"/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left"/>
    </xf>
    <xf numFmtId="0" fontId="71" fillId="0" borderId="0" xfId="0" applyFont="1" applyFill="1" applyBorder="1" applyAlignment="1">
      <alignment horizontal="center"/>
    </xf>
    <xf numFmtId="0" fontId="70" fillId="0" borderId="0" xfId="0" applyFont="1" applyFill="1"/>
    <xf numFmtId="0" fontId="69" fillId="0" borderId="0" xfId="0" applyFont="1" applyFill="1" applyBorder="1"/>
    <xf numFmtId="0" fontId="52" fillId="0" borderId="0" xfId="0" applyFont="1" applyFill="1"/>
    <xf numFmtId="0" fontId="71" fillId="0" borderId="0" xfId="0" applyFont="1" applyFill="1"/>
    <xf numFmtId="0" fontId="72" fillId="0" borderId="0" xfId="0" applyFont="1" applyFill="1"/>
    <xf numFmtId="0" fontId="72" fillId="0" borderId="0" xfId="0" applyFont="1"/>
    <xf numFmtId="0" fontId="73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72" fillId="2" borderId="0" xfId="0" applyFont="1" applyFill="1"/>
    <xf numFmtId="0" fontId="67" fillId="0" borderId="0" xfId="0" applyFont="1" applyBorder="1" applyAlignment="1"/>
    <xf numFmtId="0" fontId="67" fillId="0" borderId="0" xfId="0" applyFont="1" applyBorder="1" applyAlignment="1">
      <alignment horizontal="center" vertical="center"/>
    </xf>
    <xf numFmtId="0" fontId="68" fillId="0" borderId="0" xfId="0" applyFont="1" applyBorder="1"/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67" fillId="0" borderId="3" xfId="0" applyFont="1" applyFill="1" applyBorder="1" applyAlignment="1">
      <alignment horizontal="center"/>
    </xf>
    <xf numFmtId="166" fontId="0" fillId="0" borderId="3" xfId="0" applyNumberFormat="1" applyBorder="1" applyAlignment="1">
      <alignment horizontal="right" vertical="center"/>
    </xf>
    <xf numFmtId="166" fontId="0" fillId="0" borderId="3" xfId="0" applyNumberFormat="1" applyFill="1" applyBorder="1" applyAlignment="1">
      <alignment horizontal="right" vertical="center"/>
    </xf>
    <xf numFmtId="0" fontId="42" fillId="0" borderId="10" xfId="0" applyFont="1" applyFill="1" applyBorder="1" applyAlignment="1">
      <alignment horizontal="center" vertical="top" wrapText="1"/>
    </xf>
    <xf numFmtId="0" fontId="77" fillId="0" borderId="3" xfId="0" applyFont="1" applyBorder="1" applyAlignment="1">
      <alignment horizontal="center"/>
    </xf>
    <xf numFmtId="166" fontId="76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5" fontId="41" fillId="0" borderId="3" xfId="1" applyNumberFormat="1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41" fillId="4" borderId="16" xfId="0" applyFont="1" applyFill="1" applyBorder="1" applyAlignment="1">
      <alignment horizontal="center" vertical="top" wrapText="1"/>
    </xf>
    <xf numFmtId="0" fontId="41" fillId="2" borderId="19" xfId="0" applyFont="1" applyFill="1" applyBorder="1" applyAlignment="1">
      <alignment horizontal="center" vertical="top" wrapText="1"/>
    </xf>
    <xf numFmtId="167" fontId="41" fillId="4" borderId="16" xfId="0" applyNumberFormat="1" applyFont="1" applyFill="1" applyBorder="1" applyAlignment="1">
      <alignment horizontal="center" vertical="top" wrapText="1"/>
    </xf>
    <xf numFmtId="166" fontId="41" fillId="2" borderId="9" xfId="0" applyNumberFormat="1" applyFont="1" applyFill="1" applyBorder="1" applyAlignment="1">
      <alignment horizontal="center" vertical="top" wrapText="1"/>
    </xf>
    <xf numFmtId="167" fontId="41" fillId="4" borderId="16" xfId="1" applyNumberFormat="1" applyFont="1" applyFill="1" applyBorder="1" applyAlignment="1">
      <alignment horizontal="right" vertical="top" wrapText="1"/>
    </xf>
    <xf numFmtId="167" fontId="41" fillId="2" borderId="9" xfId="0" applyNumberFormat="1" applyFont="1" applyFill="1" applyBorder="1" applyAlignment="1">
      <alignment horizontal="center" vertical="top" wrapText="1"/>
    </xf>
    <xf numFmtId="166" fontId="41" fillId="2" borderId="19" xfId="1" applyNumberFormat="1" applyFont="1" applyFill="1" applyBorder="1" applyAlignment="1">
      <alignment horizontal="right" vertical="top" wrapText="1"/>
    </xf>
    <xf numFmtId="164" fontId="41" fillId="2" borderId="19" xfId="1" applyNumberFormat="1" applyFont="1" applyFill="1" applyBorder="1" applyAlignment="1">
      <alignment horizontal="right" vertical="top" wrapText="1"/>
    </xf>
    <xf numFmtId="166" fontId="41" fillId="2" borderId="26" xfId="1" applyNumberFormat="1" applyFont="1" applyFill="1" applyBorder="1" applyAlignment="1">
      <alignment horizontal="right" vertical="top" wrapText="1"/>
    </xf>
    <xf numFmtId="164" fontId="53" fillId="2" borderId="19" xfId="0" applyNumberFormat="1" applyFont="1" applyFill="1" applyBorder="1" applyAlignment="1">
      <alignment horizontal="center" vertical="top" wrapText="1"/>
    </xf>
    <xf numFmtId="0" fontId="42" fillId="3" borderId="10" xfId="0" applyFont="1" applyFill="1" applyBorder="1" applyAlignment="1">
      <alignment horizontal="center" vertical="top" wrapText="1"/>
    </xf>
    <xf numFmtId="0" fontId="78" fillId="5" borderId="3" xfId="0" applyFont="1" applyFill="1" applyBorder="1" applyAlignment="1">
      <alignment horizontal="center" wrapText="1" shrinkToFit="1"/>
    </xf>
    <xf numFmtId="166" fontId="79" fillId="5" borderId="3" xfId="0" applyNumberFormat="1" applyFont="1" applyFill="1" applyBorder="1" applyAlignment="1">
      <alignment horizontal="right" vertical="center"/>
    </xf>
    <xf numFmtId="0" fontId="67" fillId="5" borderId="3" xfId="0" applyFont="1" applyFill="1" applyBorder="1" applyAlignment="1">
      <alignment horizontal="center" vertical="center"/>
    </xf>
    <xf numFmtId="166" fontId="68" fillId="5" borderId="3" xfId="0" applyNumberFormat="1" applyFont="1" applyFill="1" applyBorder="1" applyAlignment="1">
      <alignment horizontal="right" vertical="center"/>
    </xf>
    <xf numFmtId="166" fontId="75" fillId="0" borderId="7" xfId="1" applyNumberFormat="1" applyFont="1" applyBorder="1" applyAlignment="1">
      <alignment vertical="top" wrapText="1"/>
    </xf>
    <xf numFmtId="166" fontId="75" fillId="0" borderId="17" xfId="1" applyNumberFormat="1" applyFont="1" applyBorder="1" applyAlignment="1">
      <alignment vertical="top" wrapText="1"/>
    </xf>
    <xf numFmtId="164" fontId="0" fillId="0" borderId="3" xfId="0" applyNumberFormat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10" fillId="0" borderId="1" xfId="0" applyFont="1" applyFill="1" applyBorder="1" applyAlignment="1"/>
    <xf numFmtId="0" fontId="27" fillId="0" borderId="1" xfId="0" applyFont="1" applyFill="1" applyBorder="1" applyAlignment="1"/>
    <xf numFmtId="166" fontId="30" fillId="4" borderId="3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167" fontId="7" fillId="0" borderId="3" xfId="0" applyNumberFormat="1" applyFont="1" applyBorder="1" applyAlignment="1">
      <alignment horizontal="center" vertical="top" wrapText="1"/>
    </xf>
    <xf numFmtId="0" fontId="31" fillId="0" borderId="3" xfId="0" applyFont="1" applyBorder="1" applyAlignment="1">
      <alignment vertical="top" wrapText="1"/>
    </xf>
    <xf numFmtId="167" fontId="31" fillId="0" borderId="3" xfId="0" applyNumberFormat="1" applyFont="1" applyBorder="1" applyAlignment="1">
      <alignment horizontal="center" vertical="top" wrapText="1"/>
    </xf>
    <xf numFmtId="0" fontId="21" fillId="0" borderId="8" xfId="0" applyFont="1" applyFill="1" applyBorder="1" applyAlignment="1"/>
    <xf numFmtId="166" fontId="30" fillId="0" borderId="3" xfId="0" applyNumberFormat="1" applyFont="1" applyBorder="1" applyAlignment="1">
      <alignment horizontal="right" vertical="top" wrapText="1"/>
    </xf>
    <xf numFmtId="167" fontId="41" fillId="3" borderId="3" xfId="0" applyNumberFormat="1" applyFont="1" applyFill="1" applyBorder="1" applyAlignment="1">
      <alignment horizontal="right" vertical="top" wrapText="1"/>
    </xf>
    <xf numFmtId="0" fontId="62" fillId="0" borderId="9" xfId="0" applyFont="1" applyFill="1" applyBorder="1" applyAlignment="1">
      <alignment textRotation="90" wrapText="1"/>
    </xf>
    <xf numFmtId="0" fontId="62" fillId="0" borderId="7" xfId="0" applyFont="1" applyFill="1" applyBorder="1" applyAlignment="1">
      <alignment textRotation="90" wrapText="1"/>
    </xf>
    <xf numFmtId="0" fontId="31" fillId="0" borderId="3" xfId="0" applyFont="1" applyBorder="1" applyAlignment="1">
      <alignment vertical="top" wrapText="1"/>
    </xf>
    <xf numFmtId="0" fontId="81" fillId="0" borderId="0" xfId="0" applyFont="1" applyFill="1" applyAlignment="1"/>
    <xf numFmtId="0" fontId="80" fillId="0" borderId="0" xfId="0" applyFont="1" applyFill="1" applyBorder="1" applyAlignment="1">
      <alignment horizontal="left"/>
    </xf>
    <xf numFmtId="0" fontId="80" fillId="0" borderId="0" xfId="0" applyFont="1" applyFill="1" applyBorder="1" applyAlignment="1">
      <alignment horizontal="center"/>
    </xf>
    <xf numFmtId="0" fontId="80" fillId="0" borderId="0" xfId="0" applyFont="1" applyFill="1"/>
    <xf numFmtId="0" fontId="81" fillId="0" borderId="0" xfId="0" applyFont="1" applyFill="1" applyAlignment="1">
      <alignment horizontal="left"/>
    </xf>
    <xf numFmtId="0" fontId="80" fillId="0" borderId="2" xfId="0" applyFont="1" applyFill="1" applyBorder="1" applyAlignment="1">
      <alignment horizontal="left"/>
    </xf>
    <xf numFmtId="166" fontId="53" fillId="2" borderId="19" xfId="0" applyNumberFormat="1" applyFont="1" applyFill="1" applyBorder="1" applyAlignment="1">
      <alignment horizontal="center" vertical="top" wrapText="1"/>
    </xf>
    <xf numFmtId="167" fontId="30" fillId="4" borderId="3" xfId="0" applyNumberFormat="1" applyFont="1" applyFill="1" applyBorder="1" applyAlignment="1">
      <alignment horizontal="right" vertical="top" wrapText="1"/>
    </xf>
    <xf numFmtId="0" fontId="59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center"/>
    </xf>
    <xf numFmtId="0" fontId="59" fillId="0" borderId="0" xfId="0" applyFont="1" applyFill="1"/>
    <xf numFmtId="0" fontId="84" fillId="0" borderId="0" xfId="0" applyFont="1" applyFill="1" applyBorder="1" applyAlignment="1">
      <alignment horizontal="center"/>
    </xf>
    <xf numFmtId="0" fontId="0" fillId="3" borderId="3" xfId="0" applyFill="1" applyBorder="1" applyAlignment="1">
      <alignment horizontal="right" vertical="center"/>
    </xf>
    <xf numFmtId="166" fontId="41" fillId="0" borderId="18" xfId="1" applyNumberFormat="1" applyFont="1" applyBorder="1" applyAlignment="1">
      <alignment vertical="top" wrapText="1"/>
    </xf>
    <xf numFmtId="0" fontId="0" fillId="0" borderId="3" xfId="0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top"/>
    </xf>
    <xf numFmtId="167" fontId="5" fillId="0" borderId="3" xfId="0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horizontal="right" vertical="top" wrapText="1"/>
    </xf>
    <xf numFmtId="166" fontId="41" fillId="3" borderId="3" xfId="0" applyNumberFormat="1" applyFont="1" applyFill="1" applyBorder="1" applyAlignment="1">
      <alignment horizontal="right" vertical="top" wrapText="1"/>
    </xf>
    <xf numFmtId="0" fontId="30" fillId="0" borderId="3" xfId="0" applyFont="1" applyFill="1" applyBorder="1" applyAlignment="1">
      <alignment horizontal="right" vertical="top" wrapText="1"/>
    </xf>
    <xf numFmtId="49" fontId="30" fillId="0" borderId="3" xfId="0" applyNumberFormat="1" applyFont="1" applyFill="1" applyBorder="1" applyAlignment="1">
      <alignment horizontal="right" vertical="top" wrapText="1"/>
    </xf>
    <xf numFmtId="167" fontId="30" fillId="0" borderId="3" xfId="0" applyNumberFormat="1" applyFont="1" applyFill="1" applyBorder="1" applyAlignment="1">
      <alignment horizontal="right" vertical="top" wrapText="1"/>
    </xf>
    <xf numFmtId="166" fontId="30" fillId="0" borderId="3" xfId="0" applyNumberFormat="1" applyFont="1" applyFill="1" applyBorder="1" applyAlignment="1">
      <alignment horizontal="right" vertical="top" wrapText="1"/>
    </xf>
    <xf numFmtId="166" fontId="9" fillId="0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67" fillId="0" borderId="3" xfId="0" applyFont="1" applyBorder="1" applyAlignment="1">
      <alignment horizontal="center" vertical="center"/>
    </xf>
    <xf numFmtId="169" fontId="0" fillId="0" borderId="3" xfId="0" applyNumberFormat="1" applyBorder="1"/>
    <xf numFmtId="169" fontId="0" fillId="6" borderId="3" xfId="0" applyNumberFormat="1" applyFill="1" applyBorder="1"/>
    <xf numFmtId="169" fontId="67" fillId="6" borderId="3" xfId="0" applyNumberFormat="1" applyFont="1" applyFill="1" applyBorder="1"/>
    <xf numFmtId="169" fontId="67" fillId="5" borderId="3" xfId="0" applyNumberFormat="1" applyFont="1" applyFill="1" applyBorder="1"/>
    <xf numFmtId="0" fontId="0" fillId="3" borderId="3" xfId="0" applyFill="1" applyBorder="1"/>
    <xf numFmtId="169" fontId="77" fillId="0" borderId="3" xfId="0" applyNumberFormat="1" applyFont="1" applyFill="1" applyBorder="1"/>
    <xf numFmtId="0" fontId="77" fillId="0" borderId="3" xfId="0" applyFont="1" applyFill="1" applyBorder="1"/>
    <xf numFmtId="166" fontId="42" fillId="2" borderId="19" xfId="0" applyNumberFormat="1" applyFont="1" applyFill="1" applyBorder="1" applyAlignment="1">
      <alignment horizontal="center" vertical="top" wrapText="1"/>
    </xf>
    <xf numFmtId="169" fontId="0" fillId="5" borderId="3" xfId="0" applyNumberFormat="1" applyFill="1" applyBorder="1"/>
    <xf numFmtId="0" fontId="24" fillId="0" borderId="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26" fillId="0" borderId="9" xfId="0" applyFont="1" applyFill="1" applyBorder="1" applyAlignment="1">
      <alignment horizontal="center" vertical="top" wrapText="1"/>
    </xf>
    <xf numFmtId="0" fontId="41" fillId="0" borderId="9" xfId="0" applyFont="1" applyFill="1" applyBorder="1" applyAlignment="1">
      <alignment horizontal="center" vertical="top" wrapText="1"/>
    </xf>
    <xf numFmtId="164" fontId="23" fillId="0" borderId="0" xfId="1" applyNumberFormat="1" applyFont="1" applyFill="1" applyBorder="1" applyAlignment="1">
      <alignment horizontal="right" vertical="top" wrapText="1"/>
    </xf>
    <xf numFmtId="166" fontId="0" fillId="0" borderId="3" xfId="0" applyNumberFormat="1" applyBorder="1" applyAlignment="1">
      <alignment horizontal="right"/>
    </xf>
    <xf numFmtId="166" fontId="0" fillId="0" borderId="3" xfId="0" applyNumberFormat="1" applyBorder="1" applyAlignment="1">
      <alignment horizontal="center"/>
    </xf>
    <xf numFmtId="0" fontId="42" fillId="0" borderId="9" xfId="0" applyFont="1" applyFill="1" applyBorder="1" applyAlignment="1">
      <alignment horizontal="center" vertical="top" wrapText="1"/>
    </xf>
    <xf numFmtId="0" fontId="57" fillId="0" borderId="9" xfId="0" applyFont="1" applyFill="1" applyBorder="1" applyAlignment="1">
      <alignment horizontal="center" vertical="top" wrapText="1"/>
    </xf>
    <xf numFmtId="0" fontId="42" fillId="4" borderId="10" xfId="0" applyFont="1" applyFill="1" applyBorder="1" applyAlignment="1">
      <alignment horizontal="center" vertical="top" wrapText="1"/>
    </xf>
    <xf numFmtId="164" fontId="41" fillId="0" borderId="18" xfId="1" applyNumberFormat="1" applyFont="1" applyBorder="1" applyAlignment="1">
      <alignment vertical="top" wrapText="1"/>
    </xf>
    <xf numFmtId="164" fontId="30" fillId="2" borderId="3" xfId="1" applyNumberFormat="1" applyFont="1" applyFill="1" applyBorder="1" applyAlignment="1">
      <alignment horizontal="right" vertical="top" wrapText="1"/>
    </xf>
    <xf numFmtId="0" fontId="42" fillId="0" borderId="9" xfId="0" applyFont="1" applyFill="1" applyBorder="1" applyAlignment="1">
      <alignment horizontal="left" vertical="top" wrapText="1"/>
    </xf>
    <xf numFmtId="0" fontId="42" fillId="0" borderId="7" xfId="0" applyFont="1" applyFill="1" applyBorder="1" applyAlignment="1">
      <alignment horizontal="left" vertical="top" wrapText="1"/>
    </xf>
    <xf numFmtId="0" fontId="42" fillId="0" borderId="10" xfId="0" applyFont="1" applyFill="1" applyBorder="1" applyAlignment="1">
      <alignment horizontal="left" vertical="top" wrapText="1"/>
    </xf>
    <xf numFmtId="167" fontId="46" fillId="0" borderId="9" xfId="0" applyNumberFormat="1" applyFont="1" applyBorder="1" applyAlignment="1">
      <alignment horizontal="center" vertical="top" wrapText="1"/>
    </xf>
    <xf numFmtId="167" fontId="46" fillId="0" borderId="7" xfId="0" applyNumberFormat="1" applyFont="1" applyBorder="1" applyAlignment="1">
      <alignment horizontal="center" vertical="top" wrapText="1"/>
    </xf>
    <xf numFmtId="167" fontId="46" fillId="0" borderId="10" xfId="0" applyNumberFormat="1" applyFont="1" applyBorder="1" applyAlignment="1">
      <alignment horizontal="center" vertical="top" wrapText="1"/>
    </xf>
    <xf numFmtId="167" fontId="46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7" fontId="46" fillId="0" borderId="3" xfId="0" applyNumberFormat="1" applyFont="1" applyBorder="1" applyAlignment="1">
      <alignment vertical="top" wrapText="1"/>
    </xf>
    <xf numFmtId="0" fontId="46" fillId="0" borderId="3" xfId="0" applyFont="1" applyBorder="1" applyAlignment="1">
      <alignment vertical="top" wrapText="1"/>
    </xf>
    <xf numFmtId="168" fontId="46" fillId="0" borderId="3" xfId="0" applyNumberFormat="1" applyFont="1" applyBorder="1" applyAlignment="1">
      <alignment vertical="top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1" fillId="0" borderId="0" xfId="0" applyFont="1" applyFill="1" applyBorder="1" applyAlignment="1"/>
    <xf numFmtId="0" fontId="5" fillId="0" borderId="1" xfId="0" applyFont="1" applyFill="1" applyBorder="1" applyAlignment="1"/>
    <xf numFmtId="0" fontId="51" fillId="0" borderId="1" xfId="0" applyFont="1" applyFill="1" applyBorder="1" applyAlignment="1">
      <alignment horizontal="center"/>
    </xf>
    <xf numFmtId="0" fontId="42" fillId="0" borderId="9" xfId="0" applyFont="1" applyBorder="1" applyAlignment="1">
      <alignment horizontal="left" vertical="top" wrapText="1"/>
    </xf>
    <xf numFmtId="0" fontId="42" fillId="0" borderId="7" xfId="0" applyFont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0" fontId="51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6" fillId="0" borderId="7" xfId="0" applyFont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0" fillId="4" borderId="16" xfId="0" applyFont="1" applyFill="1" applyBorder="1" applyAlignment="1">
      <alignment horizontal="center" textRotation="90" wrapText="1"/>
    </xf>
    <xf numFmtId="0" fontId="50" fillId="4" borderId="3" xfId="0" applyFont="1" applyFill="1" applyBorder="1" applyAlignment="1">
      <alignment horizontal="center" textRotation="90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50" fillId="4" borderId="9" xfId="0" applyFont="1" applyFill="1" applyBorder="1" applyAlignment="1">
      <alignment horizontal="center" textRotation="90" wrapText="1"/>
    </xf>
    <xf numFmtId="0" fontId="50" fillId="4" borderId="17" xfId="0" applyFont="1" applyFill="1" applyBorder="1" applyAlignment="1">
      <alignment horizontal="center" textRotation="90" wrapText="1"/>
    </xf>
    <xf numFmtId="0" fontId="62" fillId="4" borderId="9" xfId="0" applyFont="1" applyFill="1" applyBorder="1" applyAlignment="1">
      <alignment horizontal="center" textRotation="90" wrapText="1"/>
    </xf>
    <xf numFmtId="0" fontId="62" fillId="4" borderId="10" xfId="0" applyFont="1" applyFill="1" applyBorder="1" applyAlignment="1">
      <alignment horizontal="center" textRotation="90" wrapText="1"/>
    </xf>
    <xf numFmtId="0" fontId="62" fillId="0" borderId="3" xfId="0" applyFont="1" applyFill="1" applyBorder="1" applyAlignment="1">
      <alignment horizontal="center" textRotation="90" wrapText="1"/>
    </xf>
    <xf numFmtId="0" fontId="62" fillId="0" borderId="9" xfId="0" applyFont="1" applyFill="1" applyBorder="1" applyAlignment="1">
      <alignment horizontal="center" textRotation="90" wrapText="1"/>
    </xf>
    <xf numFmtId="0" fontId="62" fillId="0" borderId="10" xfId="0" applyFont="1" applyFill="1" applyBorder="1" applyAlignment="1">
      <alignment horizontal="center" textRotation="90" wrapText="1"/>
    </xf>
    <xf numFmtId="0" fontId="6" fillId="0" borderId="9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1" fontId="46" fillId="0" borderId="3" xfId="0" applyNumberFormat="1" applyFont="1" applyBorder="1" applyAlignment="1">
      <alignment vertical="top" wrapText="1"/>
    </xf>
    <xf numFmtId="167" fontId="46" fillId="0" borderId="9" xfId="0" applyNumberFormat="1" applyFont="1" applyBorder="1" applyAlignment="1">
      <alignment vertical="top" wrapText="1"/>
    </xf>
    <xf numFmtId="167" fontId="46" fillId="0" borderId="7" xfId="0" applyNumberFormat="1" applyFont="1" applyBorder="1" applyAlignment="1">
      <alignment vertical="top" wrapText="1"/>
    </xf>
    <xf numFmtId="167" fontId="46" fillId="0" borderId="10" xfId="0" applyNumberFormat="1" applyFont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left" vertical="top" wrapText="1"/>
    </xf>
    <xf numFmtId="165" fontId="41" fillId="0" borderId="10" xfId="1" applyNumberFormat="1" applyFont="1" applyFill="1" applyBorder="1" applyAlignment="1">
      <alignment horizontal="center" vertical="top" wrapText="1"/>
    </xf>
    <xf numFmtId="165" fontId="41" fillId="0" borderId="3" xfId="1" applyNumberFormat="1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42" fillId="0" borderId="9" xfId="0" applyFont="1" applyFill="1" applyBorder="1" applyAlignment="1">
      <alignment horizontal="right" vertical="top" wrapText="1"/>
    </xf>
    <xf numFmtId="0" fontId="42" fillId="0" borderId="7" xfId="0" applyFont="1" applyFill="1" applyBorder="1" applyAlignment="1">
      <alignment horizontal="right" vertical="top" wrapText="1"/>
    </xf>
    <xf numFmtId="0" fontId="42" fillId="0" borderId="10" xfId="0" applyFont="1" applyFill="1" applyBorder="1" applyAlignment="1">
      <alignment horizontal="right" vertical="top" wrapText="1"/>
    </xf>
    <xf numFmtId="0" fontId="30" fillId="0" borderId="11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42" fillId="3" borderId="14" xfId="0" applyFont="1" applyFill="1" applyBorder="1" applyAlignment="1">
      <alignment horizontal="center" vertical="top" wrapText="1"/>
    </xf>
    <xf numFmtId="0" fontId="42" fillId="3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right" vertical="top" wrapText="1"/>
    </xf>
    <xf numFmtId="0" fontId="7" fillId="0" borderId="10" xfId="0" applyFont="1" applyFill="1" applyBorder="1" applyAlignment="1">
      <alignment horizontal="right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textRotation="90" wrapText="1"/>
    </xf>
    <xf numFmtId="0" fontId="50" fillId="0" borderId="3" xfId="0" applyFont="1" applyFill="1" applyBorder="1" applyAlignment="1">
      <alignment horizontal="center" vertical="top" wrapText="1"/>
    </xf>
    <xf numFmtId="0" fontId="24" fillId="0" borderId="9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42" fillId="4" borderId="21" xfId="0" applyFont="1" applyFill="1" applyBorder="1" applyAlignment="1">
      <alignment horizontal="center" vertical="top" wrapText="1"/>
    </xf>
    <xf numFmtId="0" fontId="42" fillId="4" borderId="22" xfId="0" applyFont="1" applyFill="1" applyBorder="1" applyAlignment="1">
      <alignment horizontal="center" vertical="top" wrapText="1"/>
    </xf>
    <xf numFmtId="0" fontId="42" fillId="4" borderId="0" xfId="0" applyFont="1" applyFill="1" applyBorder="1" applyAlignment="1">
      <alignment horizontal="center" vertical="top" wrapText="1"/>
    </xf>
    <xf numFmtId="0" fontId="42" fillId="4" borderId="25" xfId="0" applyFont="1" applyFill="1" applyBorder="1" applyAlignment="1">
      <alignment horizontal="center" vertical="top" wrapText="1"/>
    </xf>
    <xf numFmtId="0" fontId="62" fillId="4" borderId="3" xfId="0" applyFont="1" applyFill="1" applyBorder="1" applyAlignment="1">
      <alignment horizontal="center" textRotation="90" wrapText="1"/>
    </xf>
    <xf numFmtId="0" fontId="50" fillId="4" borderId="10" xfId="0" applyFont="1" applyFill="1" applyBorder="1" applyAlignment="1">
      <alignment horizontal="center" textRotation="90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13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center"/>
    </xf>
    <xf numFmtId="49" fontId="22" fillId="0" borderId="7" xfId="0" applyNumberFormat="1" applyFont="1" applyFill="1" applyBorder="1" applyAlignment="1">
      <alignment horizontal="center"/>
    </xf>
    <xf numFmtId="49" fontId="22" fillId="0" borderId="10" xfId="0" applyNumberFormat="1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 vertical="top" wrapText="1"/>
    </xf>
    <xf numFmtId="0" fontId="41" fillId="0" borderId="11" xfId="0" applyFont="1" applyFill="1" applyBorder="1" applyAlignment="1">
      <alignment horizontal="center" vertical="top" wrapText="1"/>
    </xf>
    <xf numFmtId="0" fontId="41" fillId="0" borderId="12" xfId="0" applyFont="1" applyFill="1" applyBorder="1" applyAlignment="1">
      <alignment horizontal="center" vertical="top" wrapText="1"/>
    </xf>
    <xf numFmtId="0" fontId="41" fillId="0" borderId="5" xfId="0" applyFont="1" applyFill="1" applyBorder="1" applyAlignment="1">
      <alignment horizontal="center" vertical="top" wrapText="1"/>
    </xf>
    <xf numFmtId="167" fontId="7" fillId="0" borderId="9" xfId="0" applyNumberFormat="1" applyFont="1" applyBorder="1" applyAlignment="1">
      <alignment horizontal="center" vertical="top" wrapText="1"/>
    </xf>
    <xf numFmtId="167" fontId="7" fillId="0" borderId="7" xfId="0" applyNumberFormat="1" applyFont="1" applyBorder="1" applyAlignment="1">
      <alignment horizontal="center" vertical="top" wrapText="1"/>
    </xf>
    <xf numFmtId="167" fontId="7" fillId="0" borderId="10" xfId="0" applyNumberFormat="1" applyFont="1" applyBorder="1" applyAlignment="1">
      <alignment horizontal="center" vertical="top" wrapText="1"/>
    </xf>
    <xf numFmtId="166" fontId="74" fillId="0" borderId="18" xfId="1" applyNumberFormat="1" applyFont="1" applyFill="1" applyBorder="1" applyAlignment="1">
      <alignment horizontal="right" vertical="top" wrapText="1"/>
    </xf>
    <xf numFmtId="166" fontId="74" fillId="0" borderId="7" xfId="1" applyNumberFormat="1" applyFont="1" applyFill="1" applyBorder="1" applyAlignment="1">
      <alignment horizontal="right" vertical="top" wrapText="1"/>
    </xf>
    <xf numFmtId="166" fontId="74" fillId="0" borderId="10" xfId="1" applyNumberFormat="1" applyFont="1" applyFill="1" applyBorder="1" applyAlignment="1">
      <alignment horizontal="right" vertical="top" wrapText="1"/>
    </xf>
    <xf numFmtId="167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167" fontId="7" fillId="0" borderId="3" xfId="0" applyNumberFormat="1" applyFont="1" applyBorder="1" applyAlignment="1">
      <alignment vertical="top" wrapText="1"/>
    </xf>
    <xf numFmtId="164" fontId="74" fillId="0" borderId="18" xfId="1" applyNumberFormat="1" applyFont="1" applyFill="1" applyBorder="1" applyAlignment="1">
      <alignment horizontal="right" vertical="top" wrapText="1"/>
    </xf>
    <xf numFmtId="164" fontId="74" fillId="0" borderId="7" xfId="1" applyNumberFormat="1" applyFont="1" applyFill="1" applyBorder="1" applyAlignment="1">
      <alignment horizontal="right" vertical="top" wrapText="1"/>
    </xf>
    <xf numFmtId="164" fontId="74" fillId="0" borderId="10" xfId="1" applyNumberFormat="1" applyFont="1" applyFill="1" applyBorder="1" applyAlignment="1">
      <alignment horizontal="right" vertical="top" wrapText="1"/>
    </xf>
    <xf numFmtId="168" fontId="7" fillId="0" borderId="3" xfId="0" applyNumberFormat="1" applyFont="1" applyBorder="1" applyAlignment="1">
      <alignment vertical="top" wrapText="1"/>
    </xf>
    <xf numFmtId="166" fontId="7" fillId="0" borderId="9" xfId="0" applyNumberFormat="1" applyFont="1" applyBorder="1" applyAlignment="1">
      <alignment horizontal="center" vertical="top" wrapText="1"/>
    </xf>
    <xf numFmtId="166" fontId="7" fillId="0" borderId="7" xfId="0" applyNumberFormat="1" applyFont="1" applyBorder="1" applyAlignment="1">
      <alignment horizontal="center" vertical="top" wrapText="1"/>
    </xf>
    <xf numFmtId="166" fontId="7" fillId="0" borderId="10" xfId="0" applyNumberFormat="1" applyFont="1" applyBorder="1" applyAlignment="1">
      <alignment horizontal="center" vertical="top" wrapText="1"/>
    </xf>
    <xf numFmtId="166" fontId="7" fillId="0" borderId="3" xfId="0" applyNumberFormat="1" applyFont="1" applyBorder="1" applyAlignment="1">
      <alignment vertical="top" wrapText="1"/>
    </xf>
    <xf numFmtId="1" fontId="7" fillId="0" borderId="3" xfId="0" applyNumberFormat="1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41" fillId="0" borderId="18" xfId="0" applyFont="1" applyBorder="1" applyAlignment="1">
      <alignment horizontal="center" vertical="top" wrapText="1"/>
    </xf>
    <xf numFmtId="0" fontId="41" fillId="0" borderId="7" xfId="0" applyFont="1" applyBorder="1" applyAlignment="1">
      <alignment horizontal="center" vertical="top" wrapText="1"/>
    </xf>
    <xf numFmtId="0" fontId="41" fillId="0" borderId="10" xfId="0" applyFont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165" fontId="42" fillId="0" borderId="10" xfId="1" applyNumberFormat="1" applyFont="1" applyBorder="1" applyAlignment="1">
      <alignment horizontal="center" vertical="top" wrapText="1"/>
    </xf>
    <xf numFmtId="165" fontId="42" fillId="0" borderId="3" xfId="1" applyNumberFormat="1" applyFont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textRotation="90" wrapText="1"/>
    </xf>
    <xf numFmtId="0" fontId="25" fillId="0" borderId="10" xfId="0" applyFont="1" applyFill="1" applyBorder="1" applyAlignment="1">
      <alignment horizontal="center" textRotation="90" wrapText="1"/>
    </xf>
    <xf numFmtId="0" fontId="25" fillId="0" borderId="17" xfId="0" applyFont="1" applyFill="1" applyBorder="1" applyAlignment="1">
      <alignment horizontal="center" textRotation="90" wrapText="1"/>
    </xf>
    <xf numFmtId="0" fontId="25" fillId="0" borderId="18" xfId="0" applyFont="1" applyFill="1" applyBorder="1" applyAlignment="1">
      <alignment horizontal="center" textRotation="90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80" fillId="0" borderId="0" xfId="0" applyFont="1" applyFill="1" applyBorder="1" applyAlignment="1">
      <alignment horizontal="center"/>
    </xf>
    <xf numFmtId="0" fontId="80" fillId="0" borderId="0" xfId="0" applyFont="1" applyFill="1" applyAlignment="1"/>
    <xf numFmtId="0" fontId="81" fillId="0" borderId="0" xfId="0" applyFont="1" applyFill="1" applyAlignment="1"/>
    <xf numFmtId="0" fontId="3" fillId="0" borderId="9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vertical="top" wrapText="1"/>
    </xf>
    <xf numFmtId="0" fontId="11" fillId="0" borderId="14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80" fillId="0" borderId="2" xfId="0" applyFont="1" applyFill="1" applyBorder="1" applyAlignment="1">
      <alignment horizontal="left"/>
    </xf>
    <xf numFmtId="0" fontId="80" fillId="0" borderId="0" xfId="0" applyFont="1" applyFill="1" applyBorder="1" applyAlignment="1">
      <alignment horizontal="left"/>
    </xf>
    <xf numFmtId="0" fontId="80" fillId="0" borderId="2" xfId="0" applyFont="1" applyFill="1" applyBorder="1" applyAlignment="1"/>
    <xf numFmtId="0" fontId="82" fillId="0" borderId="7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0" fontId="56" fillId="0" borderId="1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8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57" fillId="0" borderId="7" xfId="0" applyFont="1" applyFill="1" applyBorder="1" applyAlignment="1">
      <alignment horizontal="right" vertical="top" wrapText="1"/>
    </xf>
    <xf numFmtId="0" fontId="57" fillId="0" borderId="10" xfId="0" applyFont="1" applyFill="1" applyBorder="1" applyAlignment="1">
      <alignment horizontal="right" vertical="top" wrapText="1"/>
    </xf>
    <xf numFmtId="0" fontId="41" fillId="0" borderId="4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28" xfId="0" applyFont="1" applyFill="1" applyBorder="1" applyAlignment="1">
      <alignment horizontal="center" vertical="top" wrapText="1"/>
    </xf>
    <xf numFmtId="0" fontId="24" fillId="0" borderId="24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3" xfId="0" applyFont="1" applyFill="1" applyBorder="1" applyAlignment="1">
      <alignment horizontal="center" vertical="top" wrapText="1"/>
    </xf>
    <xf numFmtId="0" fontId="41" fillId="0" borderId="9" xfId="0" applyFont="1" applyBorder="1" applyAlignment="1">
      <alignment horizontal="left" vertical="top" wrapText="1"/>
    </xf>
    <xf numFmtId="0" fontId="41" fillId="0" borderId="7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166" fontId="41" fillId="0" borderId="16" xfId="1" applyNumberFormat="1" applyFont="1" applyBorder="1" applyAlignment="1">
      <alignment horizontal="center" vertical="top" wrapText="1"/>
    </xf>
    <xf numFmtId="166" fontId="41" fillId="0" borderId="3" xfId="1" applyNumberFormat="1" applyFont="1" applyBorder="1" applyAlignment="1">
      <alignment horizontal="center" vertical="top" wrapText="1"/>
    </xf>
    <xf numFmtId="166" fontId="41" fillId="0" borderId="19" xfId="1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textRotation="90" wrapText="1"/>
    </xf>
    <xf numFmtId="0" fontId="48" fillId="0" borderId="10" xfId="0" applyFont="1" applyFill="1" applyBorder="1" applyAlignment="1">
      <alignment horizontal="center" textRotation="90" wrapText="1"/>
    </xf>
    <xf numFmtId="0" fontId="25" fillId="0" borderId="3" xfId="0" applyFont="1" applyFill="1" applyBorder="1" applyAlignment="1">
      <alignment horizontal="center" textRotation="90" wrapText="1"/>
    </xf>
    <xf numFmtId="0" fontId="85" fillId="4" borderId="9" xfId="0" applyFont="1" applyFill="1" applyBorder="1" applyAlignment="1">
      <alignment horizontal="center" textRotation="90" wrapText="1"/>
    </xf>
    <xf numFmtId="0" fontId="85" fillId="4" borderId="10" xfId="0" applyFont="1" applyFill="1" applyBorder="1" applyAlignment="1">
      <alignment horizontal="center" textRotation="90" wrapText="1"/>
    </xf>
    <xf numFmtId="0" fontId="42" fillId="4" borderId="4" xfId="0" applyFont="1" applyFill="1" applyBorder="1" applyAlignment="1">
      <alignment horizontal="center" vertical="center" wrapText="1"/>
    </xf>
    <xf numFmtId="0" fontId="42" fillId="4" borderId="1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49" fontId="20" fillId="0" borderId="9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11" fillId="0" borderId="0" xfId="0" applyFont="1" applyFill="1" applyAlignment="1"/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top" wrapText="1"/>
    </xf>
    <xf numFmtId="0" fontId="47" fillId="0" borderId="7" xfId="0" applyFont="1" applyFill="1" applyBorder="1" applyAlignment="1">
      <alignment horizontal="right" vertical="top" wrapText="1"/>
    </xf>
    <xf numFmtId="0" fontId="47" fillId="0" borderId="10" xfId="0" applyFont="1" applyFill="1" applyBorder="1" applyAlignment="1">
      <alignment horizontal="right" vertical="top" wrapText="1"/>
    </xf>
    <xf numFmtId="0" fontId="41" fillId="0" borderId="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168" fontId="31" fillId="0" borderId="3" xfId="0" applyNumberFormat="1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167" fontId="31" fillId="0" borderId="3" xfId="0" applyNumberFormat="1" applyFont="1" applyBorder="1" applyAlignment="1">
      <alignment horizontal="center" vertical="top" wrapText="1"/>
    </xf>
    <xf numFmtId="167" fontId="31" fillId="0" borderId="3" xfId="0" applyNumberFormat="1" applyFont="1" applyBorder="1" applyAlignment="1">
      <alignment vertical="top" wrapText="1"/>
    </xf>
    <xf numFmtId="167" fontId="31" fillId="0" borderId="9" xfId="0" applyNumberFormat="1" applyFont="1" applyBorder="1" applyAlignment="1">
      <alignment horizontal="center" vertical="top" wrapText="1"/>
    </xf>
    <xf numFmtId="167" fontId="31" fillId="0" borderId="7" xfId="0" applyNumberFormat="1" applyFont="1" applyBorder="1" applyAlignment="1">
      <alignment horizontal="center" vertical="top" wrapText="1"/>
    </xf>
    <xf numFmtId="167" fontId="31" fillId="0" borderId="10" xfId="0" applyNumberFormat="1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166" fontId="31" fillId="0" borderId="3" xfId="0" applyNumberFormat="1" applyFont="1" applyBorder="1" applyAlignment="1">
      <alignment vertical="top" wrapText="1"/>
    </xf>
    <xf numFmtId="165" fontId="33" fillId="0" borderId="3" xfId="1" applyNumberFormat="1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1" fontId="31" fillId="0" borderId="3" xfId="0" applyNumberFormat="1" applyFont="1" applyBorder="1" applyAlignment="1">
      <alignment vertical="top" wrapText="1"/>
    </xf>
    <xf numFmtId="0" fontId="31" fillId="0" borderId="9" xfId="0" applyFont="1" applyFill="1" applyBorder="1" applyAlignment="1">
      <alignment horizontal="center" vertical="top" wrapText="1"/>
    </xf>
    <xf numFmtId="0" fontId="31" fillId="0" borderId="7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center" vertical="top" wrapText="1"/>
    </xf>
    <xf numFmtId="0" fontId="31" fillId="0" borderId="6" xfId="0" applyFont="1" applyFill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top" wrapText="1"/>
    </xf>
    <xf numFmtId="0" fontId="48" fillId="4" borderId="9" xfId="0" applyFont="1" applyFill="1" applyBorder="1" applyAlignment="1">
      <alignment horizontal="center" textRotation="90" wrapText="1"/>
    </xf>
    <xf numFmtId="0" fontId="48" fillId="4" borderId="10" xfId="0" applyFont="1" applyFill="1" applyBorder="1" applyAlignment="1">
      <alignment horizontal="center" textRotation="90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0" fontId="49" fillId="0" borderId="3" xfId="0" applyFont="1" applyFill="1" applyBorder="1" applyAlignment="1">
      <alignment horizontal="center" textRotation="90" wrapText="1"/>
    </xf>
    <xf numFmtId="0" fontId="48" fillId="4" borderId="3" xfId="0" applyFont="1" applyFill="1" applyBorder="1" applyAlignment="1">
      <alignment horizontal="center" textRotation="90" wrapText="1"/>
    </xf>
    <xf numFmtId="0" fontId="32" fillId="0" borderId="9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9" xfId="0" applyFont="1" applyFill="1" applyBorder="1" applyAlignment="1">
      <alignment vertical="top" wrapText="1"/>
    </xf>
    <xf numFmtId="0" fontId="32" fillId="0" borderId="7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vertical="top" wrapText="1"/>
    </xf>
    <xf numFmtId="0" fontId="48" fillId="0" borderId="3" xfId="0" applyFont="1" applyFill="1" applyBorder="1" applyAlignment="1">
      <alignment horizontal="center" textRotation="90" wrapText="1"/>
    </xf>
    <xf numFmtId="0" fontId="31" fillId="0" borderId="3" xfId="0" applyFont="1" applyFill="1" applyBorder="1" applyAlignment="1">
      <alignment horizontal="center" vertical="center" textRotation="90" wrapText="1"/>
    </xf>
    <xf numFmtId="0" fontId="32" fillId="0" borderId="0" xfId="0" applyFont="1" applyFill="1" applyAlignment="1"/>
    <xf numFmtId="0" fontId="35" fillId="0" borderId="0" xfId="0" applyFont="1" applyFill="1" applyAlignment="1"/>
    <xf numFmtId="0" fontId="35" fillId="0" borderId="8" xfId="0" applyFont="1" applyFill="1" applyBorder="1" applyAlignment="1"/>
    <xf numFmtId="0" fontId="32" fillId="0" borderId="9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49" fontId="32" fillId="0" borderId="9" xfId="0" applyNumberFormat="1" applyFont="1" applyFill="1" applyBorder="1" applyAlignment="1">
      <alignment horizontal="center"/>
    </xf>
    <xf numFmtId="49" fontId="35" fillId="0" borderId="7" xfId="0" applyNumberFormat="1" applyFont="1" applyFill="1" applyBorder="1" applyAlignment="1">
      <alignment horizontal="center"/>
    </xf>
    <xf numFmtId="49" fontId="35" fillId="0" borderId="10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2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2" fontId="38" fillId="0" borderId="7" xfId="0" applyNumberFormat="1" applyFont="1" applyFill="1" applyBorder="1" applyAlignment="1">
      <alignment horizontal="center"/>
    </xf>
    <xf numFmtId="0" fontId="32" fillId="0" borderId="2" xfId="0" applyFont="1" applyFill="1" applyBorder="1" applyAlignment="1"/>
    <xf numFmtId="0" fontId="38" fillId="0" borderId="1" xfId="0" applyFont="1" applyFill="1" applyBorder="1" applyAlignment="1"/>
    <xf numFmtId="0" fontId="42" fillId="0" borderId="0" xfId="0" applyFont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left" vertical="top" wrapText="1"/>
    </xf>
    <xf numFmtId="0" fontId="67" fillId="0" borderId="9" xfId="0" applyFont="1" applyBorder="1" applyAlignment="1">
      <alignment horizontal="center"/>
    </xf>
    <xf numFmtId="0" fontId="67" fillId="0" borderId="7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0" fontId="67" fillId="0" borderId="9" xfId="0" applyFont="1" applyBorder="1" applyAlignment="1">
      <alignment horizontal="right"/>
    </xf>
    <xf numFmtId="0" fontId="67" fillId="0" borderId="7" xfId="0" applyFont="1" applyBorder="1" applyAlignment="1">
      <alignment horizontal="right"/>
    </xf>
    <xf numFmtId="0" fontId="67" fillId="0" borderId="10" xfId="0" applyFont="1" applyBorder="1" applyAlignment="1">
      <alignment horizontal="right"/>
    </xf>
    <xf numFmtId="0" fontId="77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/>
    </xf>
    <xf numFmtId="0" fontId="62" fillId="3" borderId="9" xfId="0" applyFont="1" applyFill="1" applyBorder="1" applyAlignment="1">
      <alignment horizontal="center" textRotation="90" wrapText="1"/>
    </xf>
    <xf numFmtId="0" fontId="62" fillId="3" borderId="10" xfId="0" applyFont="1" applyFill="1" applyBorder="1" applyAlignment="1">
      <alignment horizontal="center" textRotation="90" wrapText="1"/>
    </xf>
    <xf numFmtId="0" fontId="50" fillId="4" borderId="15" xfId="0" applyFont="1" applyFill="1" applyBorder="1" applyAlignment="1">
      <alignment vertical="top" wrapText="1"/>
    </xf>
    <xf numFmtId="0" fontId="50" fillId="4" borderId="4" xfId="0" applyFont="1" applyFill="1" applyBorder="1" applyAlignment="1">
      <alignment vertical="top" wrapText="1"/>
    </xf>
    <xf numFmtId="0" fontId="50" fillId="4" borderId="12" xfId="0" applyFont="1" applyFill="1" applyBorder="1" applyAlignment="1">
      <alignment vertical="top" wrapText="1"/>
    </xf>
    <xf numFmtId="0" fontId="50" fillId="4" borderId="1" xfId="0" applyFont="1" applyFill="1" applyBorder="1" applyAlignment="1">
      <alignment vertical="top" wrapText="1"/>
    </xf>
    <xf numFmtId="0" fontId="50" fillId="4" borderId="3" xfId="0" applyFont="1" applyFill="1" applyBorder="1" applyAlignment="1">
      <alignment horizontal="center" vertical="top" wrapText="1"/>
    </xf>
    <xf numFmtId="0" fontId="42" fillId="4" borderId="4" xfId="0" applyFont="1" applyFill="1" applyBorder="1" applyAlignment="1">
      <alignment vertical="center" wrapText="1"/>
    </xf>
    <xf numFmtId="0" fontId="42" fillId="4" borderId="1" xfId="0" applyFont="1" applyFill="1" applyBorder="1" applyAlignment="1">
      <alignment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top" wrapText="1"/>
    </xf>
    <xf numFmtId="0" fontId="42" fillId="4" borderId="3" xfId="0" applyFont="1" applyFill="1" applyBorder="1" applyAlignment="1">
      <alignment vertical="top" wrapText="1"/>
    </xf>
    <xf numFmtId="0" fontId="48" fillId="3" borderId="9" xfId="0" applyFont="1" applyFill="1" applyBorder="1" applyAlignment="1">
      <alignment horizontal="center" textRotation="90" wrapText="1"/>
    </xf>
    <xf numFmtId="0" fontId="48" fillId="3" borderId="10" xfId="0" applyFont="1" applyFill="1" applyBorder="1" applyAlignment="1">
      <alignment horizontal="center" textRotation="90" wrapText="1"/>
    </xf>
    <xf numFmtId="0" fontId="48" fillId="3" borderId="3" xfId="0" applyFont="1" applyFill="1" applyBorder="1" applyAlignment="1">
      <alignment horizontal="center" textRotation="90" wrapText="1"/>
    </xf>
    <xf numFmtId="167" fontId="5" fillId="3" borderId="3" xfId="1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50" fillId="0" borderId="9" xfId="0" applyFont="1" applyFill="1" applyBorder="1" applyAlignment="1">
      <alignment horizontal="left" vertical="top" wrapText="1"/>
    </xf>
    <xf numFmtId="0" fontId="50" fillId="0" borderId="7" xfId="0" applyFont="1" applyFill="1" applyBorder="1" applyAlignment="1">
      <alignment horizontal="left" vertical="top" wrapText="1"/>
    </xf>
    <xf numFmtId="0" fontId="50" fillId="0" borderId="10" xfId="0" applyFont="1" applyFill="1" applyBorder="1" applyAlignment="1">
      <alignment horizontal="left" vertical="top" wrapText="1"/>
    </xf>
    <xf numFmtId="0" fontId="50" fillId="0" borderId="3" xfId="0" applyFont="1" applyFill="1" applyBorder="1" applyAlignment="1">
      <alignment horizontal="left" vertical="top" wrapText="1"/>
    </xf>
    <xf numFmtId="0" fontId="50" fillId="4" borderId="9" xfId="0" applyFont="1" applyFill="1" applyBorder="1" applyAlignment="1">
      <alignment horizontal="left" vertical="top" wrapText="1"/>
    </xf>
    <xf numFmtId="0" fontId="50" fillId="4" borderId="7" xfId="0" applyFont="1" applyFill="1" applyBorder="1" applyAlignment="1">
      <alignment horizontal="left" vertical="top" wrapText="1"/>
    </xf>
    <xf numFmtId="0" fontId="50" fillId="4" borderId="10" xfId="0" applyFont="1" applyFill="1" applyBorder="1" applyAlignment="1">
      <alignment horizontal="left" vertical="top" wrapText="1"/>
    </xf>
    <xf numFmtId="0" fontId="50" fillId="4" borderId="3" xfId="0" applyFont="1" applyFill="1" applyBorder="1" applyAlignment="1">
      <alignment horizontal="left" vertical="top" wrapText="1"/>
    </xf>
    <xf numFmtId="0" fontId="50" fillId="0" borderId="9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wrapText="1"/>
    </xf>
    <xf numFmtId="0" fontId="50" fillId="0" borderId="10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168" fontId="50" fillId="0" borderId="7" xfId="1" applyNumberFormat="1" applyFont="1" applyFill="1" applyBorder="1" applyAlignment="1">
      <alignment horizontal="right" vertical="top" wrapText="1"/>
    </xf>
    <xf numFmtId="168" fontId="50" fillId="0" borderId="10" xfId="1" applyNumberFormat="1" applyFont="1" applyFill="1" applyBorder="1" applyAlignment="1">
      <alignment horizontal="right" vertical="top" wrapText="1"/>
    </xf>
    <xf numFmtId="166" fontId="50" fillId="0" borderId="3" xfId="1" applyNumberFormat="1" applyFont="1" applyBorder="1" applyAlignment="1">
      <alignment horizontal="right" vertical="top" wrapText="1"/>
    </xf>
    <xf numFmtId="0" fontId="59" fillId="0" borderId="0" xfId="0" applyFont="1" applyFill="1" applyAlignment="1"/>
    <xf numFmtId="0" fontId="83" fillId="0" borderId="0" xfId="0" applyFont="1" applyFill="1" applyAlignment="1"/>
    <xf numFmtId="0" fontId="59" fillId="0" borderId="2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59" fillId="0" borderId="2" xfId="0" applyFont="1" applyFill="1" applyBorder="1" applyAlignment="1"/>
    <xf numFmtId="0" fontId="83" fillId="0" borderId="0" xfId="0" applyFont="1" applyFill="1" applyAlignment="1"/>
    <xf numFmtId="0" fontId="83" fillId="0" borderId="0" xfId="0" applyFont="1" applyFill="1" applyAlignment="1">
      <alignment horizontal="left"/>
    </xf>
    <xf numFmtId="0" fontId="83" fillId="0" borderId="0" xfId="0" applyFont="1" applyFill="1" applyAlignment="1">
      <alignment horizontal="left"/>
    </xf>
    <xf numFmtId="0" fontId="59" fillId="0" borderId="2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86" fillId="0" borderId="1" xfId="0" applyFont="1" applyFill="1" applyBorder="1" applyAlignment="1"/>
    <xf numFmtId="0" fontId="53" fillId="0" borderId="0" xfId="0" applyFont="1" applyFill="1" applyAlignment="1">
      <alignment horizontal="left"/>
    </xf>
    <xf numFmtId="0" fontId="87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88" fillId="0" borderId="3" xfId="0" applyFont="1" applyBorder="1" applyAlignment="1">
      <alignment horizontal="right" vertical="top" wrapText="1"/>
    </xf>
    <xf numFmtId="164" fontId="88" fillId="2" borderId="3" xfId="1" applyNumberFormat="1" applyFont="1" applyFill="1" applyBorder="1" applyAlignment="1">
      <alignment horizontal="right" vertical="top" wrapText="1"/>
    </xf>
    <xf numFmtId="0" fontId="88" fillId="0" borderId="3" xfId="0" applyFont="1" applyFill="1" applyBorder="1" applyAlignment="1">
      <alignment horizontal="right" vertical="top" wrapText="1"/>
    </xf>
    <xf numFmtId="0" fontId="88" fillId="4" borderId="3" xfId="0" applyFont="1" applyFill="1" applyBorder="1" applyAlignment="1">
      <alignment horizontal="right" vertical="top" wrapText="1"/>
    </xf>
    <xf numFmtId="164" fontId="88" fillId="2" borderId="9" xfId="1" applyNumberFormat="1" applyFont="1" applyFill="1" applyBorder="1" applyAlignment="1">
      <alignment horizontal="right" vertical="top" wrapText="1"/>
    </xf>
    <xf numFmtId="167" fontId="88" fillId="4" borderId="3" xfId="0" applyNumberFormat="1" applyFont="1" applyFill="1" applyBorder="1" applyAlignment="1">
      <alignment horizontal="right" vertical="top" wrapText="1"/>
    </xf>
    <xf numFmtId="166" fontId="88" fillId="2" borderId="3" xfId="1" applyNumberFormat="1" applyFont="1" applyFill="1" applyBorder="1" applyAlignment="1">
      <alignment horizontal="right" vertical="top" wrapText="1"/>
    </xf>
    <xf numFmtId="164" fontId="88" fillId="0" borderId="3" xfId="1" applyNumberFormat="1" applyFont="1" applyFill="1" applyBorder="1" applyAlignment="1">
      <alignment horizontal="right" vertical="top" wrapText="1"/>
    </xf>
    <xf numFmtId="166" fontId="88" fillId="2" borderId="9" xfId="1" applyNumberFormat="1" applyFont="1" applyFill="1" applyBorder="1" applyAlignment="1">
      <alignment horizontal="right" vertical="top" wrapText="1"/>
    </xf>
    <xf numFmtId="166" fontId="88" fillId="4" borderId="3" xfId="1" applyNumberFormat="1" applyFont="1" applyFill="1" applyBorder="1" applyAlignment="1">
      <alignment horizontal="right" vertical="top" wrapText="1"/>
    </xf>
    <xf numFmtId="0" fontId="88" fillId="0" borderId="3" xfId="0" applyFont="1" applyFill="1" applyBorder="1" applyAlignment="1">
      <alignment horizontal="right" vertical="top"/>
    </xf>
    <xf numFmtId="167" fontId="88" fillId="4" borderId="3" xfId="1" applyNumberFormat="1" applyFont="1" applyFill="1" applyBorder="1" applyAlignment="1">
      <alignment horizontal="right" vertical="top" wrapText="1"/>
    </xf>
    <xf numFmtId="0" fontId="88" fillId="0" borderId="3" xfId="0" applyFont="1" applyBorder="1" applyAlignment="1">
      <alignment horizontal="right" vertical="top"/>
    </xf>
    <xf numFmtId="166" fontId="88" fillId="0" borderId="3" xfId="1" applyNumberFormat="1" applyFont="1" applyFill="1" applyBorder="1" applyAlignment="1">
      <alignment horizontal="right" vertical="top" wrapText="1"/>
    </xf>
    <xf numFmtId="1" fontId="88" fillId="0" borderId="3" xfId="0" applyNumberFormat="1" applyFont="1" applyBorder="1" applyAlignment="1">
      <alignment horizontal="right" vertical="top" wrapText="1"/>
    </xf>
    <xf numFmtId="167" fontId="88" fillId="0" borderId="3" xfId="1" applyNumberFormat="1" applyFont="1" applyFill="1" applyBorder="1" applyAlignment="1">
      <alignment horizontal="right" vertical="top" wrapText="1"/>
    </xf>
    <xf numFmtId="0" fontId="89" fillId="0" borderId="3" xfId="0" applyFont="1" applyBorder="1" applyAlignment="1">
      <alignment horizontal="right" vertical="top" wrapText="1"/>
    </xf>
    <xf numFmtId="1" fontId="88" fillId="0" borderId="3" xfId="0" applyNumberFormat="1" applyFont="1" applyFill="1" applyBorder="1" applyAlignment="1">
      <alignment horizontal="right" vertical="top" wrapText="1"/>
    </xf>
    <xf numFmtId="167" fontId="88" fillId="0" borderId="3" xfId="0" applyNumberFormat="1" applyFont="1" applyFill="1" applyBorder="1" applyAlignment="1">
      <alignment horizontal="right" vertical="top" wrapText="1"/>
    </xf>
    <xf numFmtId="169" fontId="88" fillId="0" borderId="3" xfId="0" applyNumberFormat="1" applyFont="1" applyFill="1" applyBorder="1" applyAlignment="1">
      <alignment horizontal="right" vertical="top" wrapText="1"/>
    </xf>
    <xf numFmtId="49" fontId="88" fillId="0" borderId="3" xfId="0" applyNumberFormat="1" applyFont="1" applyFill="1" applyBorder="1" applyAlignment="1">
      <alignment horizontal="right" vertical="top" wrapText="1"/>
    </xf>
    <xf numFmtId="0" fontId="90" fillId="0" borderId="3" xfId="0" applyFont="1" applyBorder="1" applyAlignment="1">
      <alignment horizontal="right" vertical="top"/>
    </xf>
    <xf numFmtId="167" fontId="88" fillId="0" borderId="3" xfId="0" applyNumberFormat="1" applyFont="1" applyBorder="1" applyAlignment="1">
      <alignment horizontal="right" vertical="top" wrapText="1"/>
    </xf>
    <xf numFmtId="166" fontId="88" fillId="0" borderId="3" xfId="0" applyNumberFormat="1" applyFont="1" applyFill="1" applyBorder="1" applyAlignment="1">
      <alignment horizontal="right" vertical="top" wrapText="1"/>
    </xf>
    <xf numFmtId="167" fontId="88" fillId="3" borderId="3" xfId="0" applyNumberFormat="1" applyFont="1" applyFill="1" applyBorder="1" applyAlignment="1">
      <alignment horizontal="right" vertical="top" wrapText="1"/>
    </xf>
    <xf numFmtId="166" fontId="88" fillId="4" borderId="3" xfId="0" applyNumberFormat="1" applyFont="1" applyFill="1" applyBorder="1" applyAlignment="1">
      <alignment horizontal="right" vertical="top" wrapText="1"/>
    </xf>
    <xf numFmtId="166" fontId="88" fillId="0" borderId="3" xfId="0" applyNumberFormat="1" applyFont="1" applyBorder="1" applyAlignment="1">
      <alignment horizontal="right" vertical="top" wrapText="1"/>
    </xf>
    <xf numFmtId="166" fontId="88" fillId="3" borderId="3" xfId="0" applyNumberFormat="1" applyFont="1" applyFill="1" applyBorder="1" applyAlignment="1">
      <alignment horizontal="right" vertical="top" wrapText="1"/>
    </xf>
    <xf numFmtId="167" fontId="89" fillId="0" borderId="3" xfId="0" applyNumberFormat="1" applyFont="1" applyBorder="1" applyAlignment="1">
      <alignment horizontal="right" vertical="top" wrapText="1"/>
    </xf>
    <xf numFmtId="164" fontId="88" fillId="4" borderId="3" xfId="0" applyNumberFormat="1" applyFont="1" applyFill="1" applyBorder="1" applyAlignment="1">
      <alignment horizontal="right" vertical="top" wrapText="1"/>
    </xf>
    <xf numFmtId="164" fontId="88" fillId="4" borderId="3" xfId="1" applyNumberFormat="1" applyFont="1" applyFill="1" applyBorder="1" applyAlignment="1">
      <alignment horizontal="right" vertical="top" wrapText="1"/>
    </xf>
    <xf numFmtId="164" fontId="88" fillId="0" borderId="3" xfId="0" applyNumberFormat="1" applyFont="1" applyFill="1" applyBorder="1" applyAlignment="1">
      <alignment horizontal="right" vertical="top" wrapText="1"/>
    </xf>
    <xf numFmtId="165" fontId="88" fillId="0" borderId="3" xfId="0" applyNumberFormat="1" applyFont="1" applyFill="1" applyBorder="1" applyAlignment="1">
      <alignment horizontal="right" vertical="top" wrapText="1"/>
    </xf>
    <xf numFmtId="0" fontId="91" fillId="0" borderId="0" xfId="0" applyFont="1" applyFill="1" applyAlignment="1">
      <alignment horizontal="center"/>
    </xf>
    <xf numFmtId="0" fontId="92" fillId="0" borderId="1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93" fillId="0" borderId="9" xfId="0" applyFont="1" applyBorder="1" applyAlignment="1">
      <alignment horizontal="left" vertical="top" wrapText="1"/>
    </xf>
    <xf numFmtId="0" fontId="93" fillId="0" borderId="7" xfId="0" applyFont="1" applyBorder="1" applyAlignment="1">
      <alignment horizontal="left" vertical="top" wrapText="1"/>
    </xf>
    <xf numFmtId="0" fontId="93" fillId="0" borderId="10" xfId="0" applyFont="1" applyBorder="1" applyAlignment="1">
      <alignment horizontal="left" vertical="top" wrapText="1"/>
    </xf>
    <xf numFmtId="0" fontId="93" fillId="4" borderId="9" xfId="0" applyFont="1" applyFill="1" applyBorder="1" applyAlignment="1">
      <alignment horizontal="left" vertical="top" wrapText="1"/>
    </xf>
    <xf numFmtId="0" fontId="93" fillId="4" borderId="7" xfId="0" applyFont="1" applyFill="1" applyBorder="1" applyAlignment="1">
      <alignment horizontal="left" vertical="top" wrapText="1"/>
    </xf>
    <xf numFmtId="0" fontId="93" fillId="4" borderId="10" xfId="0" applyFont="1" applyFill="1" applyBorder="1" applyAlignment="1">
      <alignment horizontal="left" vertical="top" wrapText="1"/>
    </xf>
    <xf numFmtId="166" fontId="93" fillId="0" borderId="3" xfId="1" applyNumberFormat="1" applyFont="1" applyBorder="1" applyAlignment="1">
      <alignment horizontal="right" vertical="top" wrapText="1"/>
    </xf>
    <xf numFmtId="164" fontId="93" fillId="0" borderId="3" xfId="1" applyNumberFormat="1" applyFont="1" applyBorder="1" applyAlignment="1">
      <alignment horizontal="right" vertical="top" wrapText="1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B545"/>
  <sheetViews>
    <sheetView tabSelected="1" zoomScale="25" zoomScaleNormal="25" zoomScaleSheetLayoutView="25" workbookViewId="0">
      <pane xSplit="5" topLeftCell="F1" activePane="topRight" state="frozen"/>
      <selection activeCell="A24" sqref="A24"/>
      <selection pane="topRight" activeCell="A18" sqref="A18:E21"/>
    </sheetView>
  </sheetViews>
  <sheetFormatPr defaultColWidth="3.28515625" defaultRowHeight="12" x14ac:dyDescent="0.2"/>
  <cols>
    <col min="1" max="1" width="3.5703125" style="6" customWidth="1"/>
    <col min="2" max="2" width="5.7109375" style="6" customWidth="1"/>
    <col min="3" max="3" width="6.7109375" style="6" customWidth="1"/>
    <col min="4" max="4" width="8.42578125" style="6" customWidth="1"/>
    <col min="5" max="5" width="117.7109375" style="6" customWidth="1"/>
    <col min="6" max="6" width="3.7109375" style="6" customWidth="1"/>
    <col min="7" max="7" width="4.140625" style="6" customWidth="1"/>
    <col min="8" max="8" width="17.28515625" style="6" customWidth="1"/>
    <col min="9" max="9" width="21.5703125" style="3" customWidth="1"/>
    <col min="10" max="10" width="18.85546875" style="6" customWidth="1"/>
    <col min="11" max="11" width="20.42578125" style="3" customWidth="1"/>
    <col min="12" max="12" width="18" style="6" customWidth="1"/>
    <col min="13" max="13" width="20.85546875" style="3" customWidth="1"/>
    <col min="14" max="14" width="20.28515625" style="6" customWidth="1"/>
    <col min="15" max="15" width="20.85546875" style="3" customWidth="1"/>
    <col min="16" max="16" width="18.7109375" style="3" hidden="1" customWidth="1"/>
    <col min="17" max="17" width="20.7109375" style="3" hidden="1" customWidth="1"/>
    <col min="18" max="18" width="18" style="6" customWidth="1"/>
    <col min="19" max="19" width="20" style="3" customWidth="1"/>
    <col min="20" max="20" width="18.7109375" style="3" hidden="1" customWidth="1"/>
    <col min="21" max="21" width="19.5703125" style="3" hidden="1" customWidth="1"/>
    <col min="22" max="22" width="19.5703125" style="3" customWidth="1"/>
    <col min="23" max="23" width="21.28515625" style="3" customWidth="1"/>
    <col min="24" max="24" width="19" style="147" customWidth="1"/>
    <col min="25" max="25" width="21.7109375" style="3" customWidth="1"/>
    <col min="26" max="26" width="17.7109375" style="6" hidden="1" customWidth="1"/>
    <col min="27" max="27" width="18.7109375" style="3" hidden="1" customWidth="1"/>
    <col min="28" max="28" width="20" style="6" customWidth="1"/>
    <col min="29" max="29" width="20.5703125" style="3" customWidth="1"/>
    <col min="30" max="30" width="18.85546875" style="6" hidden="1" customWidth="1"/>
    <col min="31" max="31" width="18.85546875" style="3" hidden="1" customWidth="1"/>
    <col min="32" max="32" width="18.85546875" style="6" customWidth="1"/>
    <col min="33" max="33" width="21.140625" style="3" customWidth="1"/>
    <col min="34" max="34" width="22.85546875" style="6" customWidth="1"/>
    <col min="35" max="35" width="23.42578125" style="3" customWidth="1"/>
    <col min="36" max="36" width="20.140625" style="147" customWidth="1"/>
    <col min="37" max="37" width="20.85546875" style="3" customWidth="1"/>
    <col min="38" max="38" width="18.28515625" style="3" customWidth="1"/>
    <col min="39" max="39" width="24.7109375" style="3" bestFit="1" customWidth="1"/>
    <col min="40" max="40" width="18.85546875" style="3" customWidth="1"/>
    <col min="41" max="41" width="22.28515625" style="3" customWidth="1"/>
    <col min="42" max="42" width="20" style="496" customWidth="1"/>
    <col min="43" max="43" width="17" style="496" customWidth="1"/>
    <col min="44" max="46" width="13" style="496" customWidth="1"/>
    <col min="47" max="47" width="19.28515625" style="496" customWidth="1"/>
    <col min="48" max="48" width="3.28515625" style="6" customWidth="1"/>
    <col min="49" max="49" width="2.7109375" style="6" customWidth="1"/>
    <col min="50" max="50" width="30.7109375" style="6" customWidth="1"/>
    <col min="51" max="51" width="25" style="492" customWidth="1"/>
    <col min="52" max="52" width="0.85546875" style="6" customWidth="1"/>
    <col min="53" max="53" width="0.42578125" style="6" customWidth="1"/>
    <col min="54" max="54" width="11" style="6" customWidth="1"/>
    <col min="55" max="55" width="3.5703125" style="6" bestFit="1" customWidth="1"/>
    <col min="56" max="16384" width="3.28515625" style="6"/>
  </cols>
  <sheetData>
    <row r="1" spans="1:54" s="8" customFormat="1" ht="15.75" customHeight="1" x14ac:dyDescent="0.4">
      <c r="A1" s="697" t="s">
        <v>0</v>
      </c>
      <c r="B1" s="698"/>
      <c r="C1" s="698"/>
      <c r="D1" s="698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699"/>
      <c r="AF1" s="699"/>
      <c r="AG1" s="699"/>
      <c r="AH1" s="699"/>
      <c r="AI1" s="699"/>
      <c r="AJ1" s="699"/>
      <c r="AK1" s="699"/>
      <c r="AL1" s="699"/>
      <c r="AM1" s="699"/>
      <c r="AN1" s="699"/>
      <c r="AO1" s="699"/>
      <c r="AP1" s="699"/>
      <c r="AQ1" s="699"/>
      <c r="AR1" s="699"/>
      <c r="AS1" s="699"/>
      <c r="AT1" s="699"/>
      <c r="AU1" s="699"/>
      <c r="AV1" s="699"/>
      <c r="AW1" s="699"/>
      <c r="AX1" s="699"/>
      <c r="AY1" s="699"/>
      <c r="AZ1" s="699"/>
      <c r="BA1" s="699"/>
      <c r="BB1" s="699"/>
    </row>
    <row r="2" spans="1:54" s="8" customFormat="1" ht="46.5" customHeight="1" x14ac:dyDescent="0.5">
      <c r="A2" s="977" t="s">
        <v>1</v>
      </c>
      <c r="B2" s="977"/>
      <c r="C2" s="977"/>
      <c r="D2" s="977"/>
      <c r="E2" s="977"/>
      <c r="F2" s="977"/>
      <c r="G2" s="977"/>
      <c r="H2" s="700" t="s">
        <v>150</v>
      </c>
      <c r="I2" s="700"/>
      <c r="J2" s="700"/>
      <c r="K2" s="700"/>
      <c r="L2" s="21"/>
      <c r="M2" s="978" t="s">
        <v>88</v>
      </c>
      <c r="N2" s="978"/>
      <c r="O2" s="22"/>
      <c r="P2" s="22"/>
      <c r="Q2" s="22"/>
      <c r="R2" s="21"/>
      <c r="S2" s="21"/>
      <c r="T2" s="21"/>
      <c r="U2" s="21"/>
      <c r="V2" s="112"/>
      <c r="W2" s="112"/>
      <c r="X2" s="453"/>
      <c r="Y2" s="453"/>
      <c r="Z2" s="21"/>
      <c r="AA2" s="21"/>
      <c r="AB2" s="21"/>
      <c r="AC2" s="23"/>
      <c r="AD2" s="21"/>
      <c r="AE2" s="23"/>
      <c r="AF2" s="980" t="s">
        <v>3</v>
      </c>
      <c r="AG2" s="980"/>
      <c r="AH2" s="980"/>
      <c r="AI2" s="980"/>
      <c r="AJ2" s="980"/>
      <c r="AK2" s="980"/>
      <c r="AL2" s="980"/>
      <c r="AM2" s="980"/>
      <c r="AN2" s="980"/>
      <c r="AO2" s="980"/>
      <c r="AP2" s="980"/>
      <c r="AQ2" s="980"/>
      <c r="AR2" s="980"/>
      <c r="AS2" s="980"/>
      <c r="AT2" s="980"/>
      <c r="AU2" s="980"/>
      <c r="AV2" s="980"/>
      <c r="AW2" s="980"/>
      <c r="AX2" s="980"/>
      <c r="AY2" s="980"/>
      <c r="AZ2" s="980"/>
      <c r="BA2" s="980"/>
      <c r="BB2" s="980"/>
    </row>
    <row r="3" spans="1:54" s="8" customFormat="1" ht="18" customHeight="1" x14ac:dyDescent="0.4">
      <c r="A3" s="23" t="s">
        <v>2</v>
      </c>
      <c r="B3" s="23"/>
      <c r="C3" s="23" t="s">
        <v>2</v>
      </c>
      <c r="D3" s="23"/>
      <c r="E3" s="23" t="s">
        <v>2</v>
      </c>
      <c r="F3" s="23" t="s">
        <v>2</v>
      </c>
      <c r="G3" s="23" t="s">
        <v>2</v>
      </c>
      <c r="H3" s="979" t="s">
        <v>4</v>
      </c>
      <c r="I3" s="979"/>
      <c r="J3" s="979"/>
      <c r="K3" s="979"/>
      <c r="L3" s="21"/>
      <c r="M3" s="700" t="s">
        <v>5</v>
      </c>
      <c r="N3" s="700"/>
      <c r="O3" s="21"/>
      <c r="P3" s="141"/>
      <c r="Q3" s="141"/>
      <c r="R3" s="21"/>
      <c r="S3" s="21"/>
      <c r="T3" s="21"/>
      <c r="U3" s="21"/>
      <c r="V3" s="112"/>
      <c r="W3" s="112"/>
      <c r="X3" s="453"/>
      <c r="Y3" s="453"/>
      <c r="Z3" s="21"/>
      <c r="AA3" s="21"/>
      <c r="AB3" s="21"/>
      <c r="AC3" s="23"/>
      <c r="AD3" s="21"/>
      <c r="AE3" s="23"/>
      <c r="AF3" s="23"/>
      <c r="AG3" s="23"/>
      <c r="AH3" s="23"/>
      <c r="AI3" s="23"/>
      <c r="AJ3" s="142"/>
      <c r="AK3" s="23"/>
      <c r="AL3" s="82"/>
      <c r="AM3" s="82"/>
      <c r="AN3" s="23"/>
      <c r="AO3" s="23"/>
      <c r="AP3" s="483"/>
      <c r="AQ3" s="483"/>
      <c r="AR3" s="483"/>
      <c r="AS3" s="483"/>
      <c r="AT3" s="483"/>
      <c r="AU3" s="483"/>
      <c r="AV3" s="23"/>
      <c r="AW3" s="23"/>
      <c r="AX3" s="23"/>
      <c r="AY3" s="483"/>
      <c r="AZ3" s="23"/>
      <c r="BA3" s="23"/>
      <c r="BB3" s="23"/>
    </row>
    <row r="4" spans="1:54" s="8" customFormat="1" ht="23.25" customHeight="1" x14ac:dyDescent="0.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/>
      <c r="J4" s="23" t="s">
        <v>2</v>
      </c>
      <c r="K4" s="23"/>
      <c r="L4" s="23"/>
      <c r="M4" s="23" t="s">
        <v>2</v>
      </c>
      <c r="N4" s="23"/>
      <c r="O4" s="23"/>
      <c r="P4" s="142"/>
      <c r="Q4" s="142"/>
      <c r="R4" s="23"/>
      <c r="S4" s="23"/>
      <c r="T4" s="23"/>
      <c r="U4" s="23"/>
      <c r="V4" s="113"/>
      <c r="W4" s="113"/>
      <c r="X4" s="142"/>
      <c r="Y4" s="142"/>
      <c r="Z4" s="23"/>
      <c r="AA4" s="23"/>
      <c r="AB4" s="23"/>
      <c r="AC4" s="23"/>
      <c r="AD4" s="23"/>
      <c r="AE4" s="23"/>
      <c r="AF4" s="23"/>
      <c r="AG4" s="23"/>
      <c r="AH4" s="23"/>
      <c r="AI4" s="70"/>
      <c r="AJ4" s="70"/>
      <c r="AK4" s="70"/>
      <c r="AL4" s="70"/>
      <c r="AM4" s="70"/>
      <c r="AN4" s="70"/>
      <c r="AO4" s="70"/>
      <c r="AP4" s="487"/>
      <c r="AQ4" s="487"/>
      <c r="AR4" s="487"/>
      <c r="AS4" s="487"/>
      <c r="AT4" s="487"/>
      <c r="AU4" s="641" t="s">
        <v>6</v>
      </c>
      <c r="AV4" s="641"/>
      <c r="AW4" s="641"/>
      <c r="AX4" s="641"/>
      <c r="AY4" s="642"/>
      <c r="AZ4" s="638" t="s">
        <v>7</v>
      </c>
      <c r="BA4" s="704"/>
      <c r="BB4" s="705"/>
    </row>
    <row r="5" spans="1:54" s="8" customFormat="1" ht="59.25" customHeight="1" x14ac:dyDescent="0.8">
      <c r="A5" s="706" t="s">
        <v>138</v>
      </c>
      <c r="B5" s="706"/>
      <c r="C5" s="706"/>
      <c r="D5" s="706"/>
      <c r="E5" s="706"/>
      <c r="F5" s="706"/>
      <c r="G5" s="706"/>
      <c r="H5" s="23" t="s">
        <v>2</v>
      </c>
      <c r="I5" s="23"/>
      <c r="J5" s="23"/>
      <c r="K5" s="23"/>
      <c r="L5" s="23"/>
      <c r="M5" s="23" t="s">
        <v>2</v>
      </c>
      <c r="N5" s="23"/>
      <c r="O5" s="23"/>
      <c r="P5" s="142"/>
      <c r="Q5" s="142"/>
      <c r="R5" s="23"/>
      <c r="S5" s="23"/>
      <c r="T5" s="23"/>
      <c r="U5" s="23"/>
      <c r="V5" s="113"/>
      <c r="W5" s="113"/>
      <c r="X5" s="142"/>
      <c r="Y5" s="142"/>
      <c r="Z5" s="23"/>
      <c r="AA5" s="23"/>
      <c r="AB5" s="23"/>
      <c r="AC5" s="23"/>
      <c r="AD5" s="23"/>
      <c r="AE5" s="23"/>
      <c r="AF5" s="23"/>
      <c r="AG5" s="23"/>
      <c r="AH5" s="23"/>
      <c r="AI5" s="70"/>
      <c r="AJ5" s="70"/>
      <c r="AK5" s="70"/>
      <c r="AL5" s="70"/>
      <c r="AM5" s="70"/>
      <c r="AN5" s="70"/>
      <c r="AO5" s="70"/>
      <c r="AP5" s="487"/>
      <c r="AQ5" s="487"/>
      <c r="AR5" s="487"/>
      <c r="AS5" s="487"/>
      <c r="AT5" s="487"/>
      <c r="AU5" s="487"/>
      <c r="AV5" s="71"/>
      <c r="AW5" s="70"/>
      <c r="AX5" s="72"/>
      <c r="AY5" s="484"/>
      <c r="AZ5" s="707" t="s">
        <v>8</v>
      </c>
      <c r="BA5" s="708"/>
      <c r="BB5" s="709"/>
    </row>
    <row r="6" spans="1:54" s="8" customFormat="1" ht="50.25" customHeight="1" x14ac:dyDescent="0.6">
      <c r="A6" s="117"/>
      <c r="B6" s="117" t="s">
        <v>2</v>
      </c>
      <c r="C6" s="117" t="s">
        <v>2</v>
      </c>
      <c r="D6" s="117" t="s">
        <v>2</v>
      </c>
      <c r="E6" s="117" t="s">
        <v>2</v>
      </c>
      <c r="F6" s="117" t="s">
        <v>2</v>
      </c>
      <c r="G6" s="117" t="s">
        <v>2</v>
      </c>
      <c r="H6" s="23" t="s">
        <v>2</v>
      </c>
      <c r="I6" s="23"/>
      <c r="J6" s="23"/>
      <c r="K6" s="23"/>
      <c r="L6" s="23"/>
      <c r="M6" s="23"/>
      <c r="N6" s="23"/>
      <c r="O6" s="23"/>
      <c r="P6" s="142"/>
      <c r="Q6" s="142"/>
      <c r="R6" s="23"/>
      <c r="S6" s="23"/>
      <c r="T6" s="23"/>
      <c r="U6" s="23"/>
      <c r="V6" s="113"/>
      <c r="W6" s="113"/>
      <c r="X6" s="142"/>
      <c r="Y6" s="142"/>
      <c r="Z6" s="23"/>
      <c r="AA6" s="23"/>
      <c r="AB6" s="23"/>
      <c r="AC6" s="23"/>
      <c r="AD6" s="23"/>
      <c r="AE6" s="23"/>
      <c r="AF6" s="23"/>
      <c r="AG6" s="23"/>
      <c r="AH6" s="23"/>
      <c r="AI6" s="73" t="s">
        <v>9</v>
      </c>
      <c r="AJ6" s="264" t="str">
        <f>A5</f>
        <v>"22"  __05___ 2026г.</v>
      </c>
      <c r="AK6" s="264"/>
      <c r="AL6" s="264"/>
      <c r="AM6" s="264"/>
      <c r="AN6" s="74"/>
      <c r="AO6" s="74"/>
      <c r="AP6" s="493"/>
      <c r="AQ6" s="493"/>
      <c r="AR6" s="493"/>
      <c r="AS6" s="493"/>
      <c r="AT6" s="493"/>
      <c r="AU6" s="493"/>
      <c r="AV6" s="71"/>
      <c r="AW6" s="70"/>
      <c r="AX6" s="85" t="s">
        <v>10</v>
      </c>
      <c r="AY6" s="485"/>
      <c r="AZ6" s="707"/>
      <c r="BA6" s="708"/>
      <c r="BB6" s="709"/>
    </row>
    <row r="7" spans="1:54" s="8" customFormat="1" ht="22.5" customHeight="1" x14ac:dyDescent="0.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42"/>
      <c r="Q7" s="142"/>
      <c r="R7" s="23"/>
      <c r="S7" s="23"/>
      <c r="T7" s="23"/>
      <c r="U7" s="23"/>
      <c r="V7" s="113"/>
      <c r="W7" s="113"/>
      <c r="X7" s="142"/>
      <c r="Y7" s="142"/>
      <c r="Z7" s="23"/>
      <c r="AA7" s="23"/>
      <c r="AB7" s="23"/>
      <c r="AC7" s="23"/>
      <c r="AD7" s="23"/>
      <c r="AE7" s="23"/>
      <c r="AF7" s="23"/>
      <c r="AG7" s="23"/>
      <c r="AH7" s="23"/>
      <c r="AI7" s="966" t="s">
        <v>11</v>
      </c>
      <c r="AJ7" s="967"/>
      <c r="AK7" s="967"/>
      <c r="AL7" s="967"/>
      <c r="AM7" s="967"/>
      <c r="AN7" s="967"/>
      <c r="AO7" s="967"/>
      <c r="AP7" s="967"/>
      <c r="AQ7" s="967"/>
      <c r="AR7" s="967"/>
      <c r="AS7" s="967"/>
      <c r="AT7" s="967"/>
      <c r="AU7" s="967"/>
      <c r="AV7" s="967"/>
      <c r="AW7" s="967"/>
      <c r="AX7" s="85" t="s">
        <v>12</v>
      </c>
      <c r="AY7" s="485"/>
      <c r="AZ7" s="638"/>
      <c r="BA7" s="639"/>
      <c r="BB7" s="640"/>
    </row>
    <row r="8" spans="1:54" s="8" customFormat="1" ht="21.75" customHeight="1" x14ac:dyDescent="0.45">
      <c r="A8" s="662" t="s">
        <v>13</v>
      </c>
      <c r="B8" s="623"/>
      <c r="C8" s="623"/>
      <c r="D8" s="623"/>
      <c r="E8" s="623"/>
      <c r="F8" s="624"/>
      <c r="G8" s="662" t="s">
        <v>14</v>
      </c>
      <c r="H8" s="623"/>
      <c r="I8" s="623"/>
      <c r="J8" s="623"/>
      <c r="K8" s="623"/>
      <c r="L8" s="624"/>
      <c r="M8" s="662" t="s">
        <v>15</v>
      </c>
      <c r="N8" s="623" t="s">
        <v>16</v>
      </c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4"/>
      <c r="AA8" s="24"/>
      <c r="AB8" s="24"/>
      <c r="AC8" s="674" t="s">
        <v>80</v>
      </c>
      <c r="AD8" s="629" t="s">
        <v>17</v>
      </c>
      <c r="AE8" s="629" t="s">
        <v>17</v>
      </c>
      <c r="AF8" s="701"/>
      <c r="AG8" s="25"/>
      <c r="AH8" s="25"/>
      <c r="AI8" s="968" t="s">
        <v>43</v>
      </c>
      <c r="AJ8" s="969"/>
      <c r="AK8" s="969"/>
      <c r="AL8" s="552"/>
      <c r="AM8" s="552"/>
      <c r="AN8" s="610" t="s">
        <v>89</v>
      </c>
      <c r="AO8" s="610"/>
      <c r="AP8" s="610"/>
      <c r="AQ8" s="610"/>
      <c r="AR8" s="610"/>
      <c r="AS8" s="610"/>
      <c r="AT8" s="610"/>
      <c r="AU8" s="610"/>
      <c r="AV8" s="976"/>
      <c r="AW8" s="976"/>
      <c r="AX8" s="85" t="s">
        <v>18</v>
      </c>
      <c r="AY8" s="485"/>
      <c r="AZ8" s="638"/>
      <c r="BA8" s="639"/>
      <c r="BB8" s="640"/>
    </row>
    <row r="9" spans="1:54" s="8" customFormat="1" ht="22.5" customHeight="1" x14ac:dyDescent="0.35">
      <c r="A9" s="663"/>
      <c r="B9" s="625"/>
      <c r="C9" s="625"/>
      <c r="D9" s="625"/>
      <c r="E9" s="625"/>
      <c r="F9" s="626"/>
      <c r="G9" s="665"/>
      <c r="H9" s="666"/>
      <c r="I9" s="666"/>
      <c r="J9" s="666"/>
      <c r="K9" s="666"/>
      <c r="L9" s="667"/>
      <c r="M9" s="665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7"/>
      <c r="AA9" s="26"/>
      <c r="AB9" s="26"/>
      <c r="AC9" s="675"/>
      <c r="AD9" s="677"/>
      <c r="AE9" s="677"/>
      <c r="AF9" s="702"/>
      <c r="AG9" s="27"/>
      <c r="AH9" s="27"/>
      <c r="AI9" s="970" t="s">
        <v>19</v>
      </c>
      <c r="AJ9" s="967"/>
      <c r="AK9" s="967"/>
      <c r="AL9" s="971"/>
      <c r="AM9" s="971"/>
      <c r="AN9" s="975" t="s">
        <v>90</v>
      </c>
      <c r="AO9" s="975"/>
      <c r="AP9" s="975"/>
      <c r="AQ9" s="975"/>
      <c r="AR9" s="975"/>
      <c r="AS9" s="975"/>
      <c r="AT9" s="975"/>
      <c r="AU9" s="975"/>
      <c r="AV9" s="975"/>
      <c r="AW9" s="975"/>
      <c r="AX9" s="85" t="s">
        <v>20</v>
      </c>
      <c r="AY9" s="485"/>
      <c r="AZ9" s="638"/>
      <c r="BA9" s="639"/>
      <c r="BB9" s="640"/>
    </row>
    <row r="10" spans="1:54" s="8" customFormat="1" ht="19.5" customHeight="1" x14ac:dyDescent="0.35">
      <c r="A10" s="662" t="s">
        <v>21</v>
      </c>
      <c r="B10" s="623"/>
      <c r="C10" s="624"/>
      <c r="D10" s="662" t="s">
        <v>22</v>
      </c>
      <c r="E10" s="623"/>
      <c r="F10" s="624"/>
      <c r="G10" s="665"/>
      <c r="H10" s="666"/>
      <c r="I10" s="666"/>
      <c r="J10" s="666"/>
      <c r="K10" s="666"/>
      <c r="L10" s="667"/>
      <c r="M10" s="665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7"/>
      <c r="AA10" s="26"/>
      <c r="AB10" s="26"/>
      <c r="AC10" s="675"/>
      <c r="AD10" s="677"/>
      <c r="AE10" s="677"/>
      <c r="AF10" s="702"/>
      <c r="AG10" s="28"/>
      <c r="AH10" s="28"/>
      <c r="AI10" s="969" t="s">
        <v>23</v>
      </c>
      <c r="AJ10" s="969"/>
      <c r="AK10" s="969"/>
      <c r="AL10" s="552"/>
      <c r="AM10" s="552"/>
      <c r="AN10" s="552"/>
      <c r="AO10" s="552"/>
      <c r="AP10" s="553"/>
      <c r="AQ10" s="553"/>
      <c r="AR10" s="553"/>
      <c r="AS10" s="553"/>
      <c r="AT10" s="553"/>
      <c r="AU10" s="553"/>
      <c r="AV10" s="554"/>
      <c r="AW10" s="555"/>
      <c r="AX10" s="85" t="s">
        <v>24</v>
      </c>
      <c r="AY10" s="485"/>
      <c r="AZ10" s="638"/>
      <c r="BA10" s="639"/>
      <c r="BB10" s="640"/>
    </row>
    <row r="11" spans="1:54" s="8" customFormat="1" ht="23.25" customHeight="1" x14ac:dyDescent="0.35">
      <c r="A11" s="665"/>
      <c r="B11" s="666"/>
      <c r="C11" s="667"/>
      <c r="D11" s="665"/>
      <c r="E11" s="666"/>
      <c r="F11" s="667"/>
      <c r="G11" s="665"/>
      <c r="H11" s="666"/>
      <c r="I11" s="666"/>
      <c r="J11" s="666"/>
      <c r="K11" s="666"/>
      <c r="L11" s="667"/>
      <c r="M11" s="665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7"/>
      <c r="AA11" s="26"/>
      <c r="AB11" s="26"/>
      <c r="AC11" s="675"/>
      <c r="AD11" s="677"/>
      <c r="AE11" s="677"/>
      <c r="AF11" s="702"/>
      <c r="AG11" s="27"/>
      <c r="AH11" s="27"/>
      <c r="AI11" s="968" t="s">
        <v>25</v>
      </c>
      <c r="AJ11" s="972"/>
      <c r="AK11" s="972"/>
      <c r="AL11" s="973"/>
      <c r="AM11" s="973"/>
      <c r="AN11" s="554"/>
      <c r="AO11" s="554"/>
      <c r="AP11" s="556"/>
      <c r="AQ11" s="556"/>
      <c r="AR11" s="556"/>
      <c r="AS11" s="556"/>
      <c r="AT11" s="556"/>
      <c r="AU11" s="556"/>
      <c r="AV11" s="554"/>
      <c r="AW11" s="554"/>
      <c r="AX11" s="85" t="s">
        <v>26</v>
      </c>
      <c r="AY11" s="485"/>
      <c r="AZ11" s="638"/>
      <c r="BA11" s="639"/>
      <c r="BB11" s="640"/>
    </row>
    <row r="12" spans="1:54" s="8" customFormat="1" ht="42.75" customHeight="1" x14ac:dyDescent="0.4">
      <c r="A12" s="663"/>
      <c r="B12" s="625"/>
      <c r="C12" s="626"/>
      <c r="D12" s="663"/>
      <c r="E12" s="625"/>
      <c r="F12" s="626"/>
      <c r="G12" s="663"/>
      <c r="H12" s="625"/>
      <c r="I12" s="625"/>
      <c r="J12" s="625"/>
      <c r="K12" s="625"/>
      <c r="L12" s="626"/>
      <c r="M12" s="663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6"/>
      <c r="AA12" s="29"/>
      <c r="AB12" s="29"/>
      <c r="AC12" s="676"/>
      <c r="AD12" s="677"/>
      <c r="AE12" s="630"/>
      <c r="AF12" s="703"/>
      <c r="AG12" s="27"/>
      <c r="AH12" s="27"/>
      <c r="AI12" s="974" t="s">
        <v>27</v>
      </c>
      <c r="AJ12" s="552"/>
      <c r="AK12" s="552"/>
      <c r="AL12" s="552"/>
      <c r="AM12" s="552"/>
      <c r="AN12" s="552"/>
      <c r="AO12" s="610" t="s">
        <v>91</v>
      </c>
      <c r="AP12" s="610"/>
      <c r="AQ12" s="610"/>
      <c r="AR12" s="610"/>
      <c r="AS12" s="610"/>
      <c r="AT12" s="610"/>
      <c r="AU12" s="610"/>
      <c r="AV12" s="610"/>
      <c r="AW12" s="610"/>
      <c r="AX12" s="86"/>
      <c r="AY12" s="486"/>
      <c r="AZ12" s="638"/>
      <c r="BA12" s="639"/>
      <c r="BB12" s="640"/>
    </row>
    <row r="13" spans="1:54" s="8" customFormat="1" ht="43.5" customHeight="1" x14ac:dyDescent="0.6">
      <c r="A13" s="643">
        <v>1</v>
      </c>
      <c r="B13" s="644"/>
      <c r="C13" s="645"/>
      <c r="D13" s="643">
        <v>2</v>
      </c>
      <c r="E13" s="644"/>
      <c r="F13" s="645"/>
      <c r="G13" s="643">
        <v>3</v>
      </c>
      <c r="H13" s="644"/>
      <c r="I13" s="644"/>
      <c r="J13" s="644"/>
      <c r="K13" s="644"/>
      <c r="L13" s="645"/>
      <c r="M13" s="30">
        <v>4</v>
      </c>
      <c r="N13" s="644">
        <v>5</v>
      </c>
      <c r="O13" s="644"/>
      <c r="P13" s="644"/>
      <c r="Q13" s="644"/>
      <c r="R13" s="644"/>
      <c r="S13" s="644"/>
      <c r="T13" s="644"/>
      <c r="U13" s="644"/>
      <c r="V13" s="644"/>
      <c r="W13" s="644"/>
      <c r="X13" s="644"/>
      <c r="Y13" s="644"/>
      <c r="Z13" s="645"/>
      <c r="AA13" s="31"/>
      <c r="AB13" s="31"/>
      <c r="AC13" s="595">
        <v>14</v>
      </c>
      <c r="AD13" s="678">
        <v>27</v>
      </c>
      <c r="AE13" s="522"/>
      <c r="AF13" s="203"/>
      <c r="AG13" s="21"/>
      <c r="AH13" s="21"/>
      <c r="AI13" s="70"/>
      <c r="AJ13" s="70"/>
      <c r="AK13" s="70"/>
      <c r="AL13" s="70"/>
      <c r="AM13" s="70"/>
      <c r="AN13" s="70"/>
      <c r="AO13" s="70"/>
      <c r="AP13" s="487"/>
      <c r="AQ13" s="487"/>
      <c r="AR13" s="487"/>
      <c r="AS13" s="487"/>
      <c r="AT13" s="487"/>
      <c r="AU13" s="487"/>
      <c r="AV13" s="75"/>
      <c r="AW13" s="70"/>
      <c r="AX13" s="70"/>
      <c r="AY13" s="487"/>
      <c r="AZ13" s="70"/>
      <c r="BA13" s="70"/>
      <c r="BB13" s="70"/>
    </row>
    <row r="14" spans="1:54" s="8" customFormat="1" ht="48" customHeight="1" x14ac:dyDescent="0.4">
      <c r="A14" s="668" t="s">
        <v>2</v>
      </c>
      <c r="B14" s="669"/>
      <c r="C14" s="670"/>
      <c r="D14" s="668" t="s">
        <v>2</v>
      </c>
      <c r="E14" s="669"/>
      <c r="F14" s="670"/>
      <c r="G14" s="671" t="s">
        <v>61</v>
      </c>
      <c r="H14" s="672"/>
      <c r="I14" s="672"/>
      <c r="J14" s="672"/>
      <c r="K14" s="672"/>
      <c r="L14" s="673"/>
      <c r="M14" s="593">
        <v>110</v>
      </c>
      <c r="N14" s="446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8"/>
      <c r="AA14" s="31"/>
      <c r="AB14" s="31"/>
      <c r="AC14" s="33"/>
      <c r="AD14" s="678"/>
      <c r="AE14" s="505"/>
      <c r="AF14" s="34"/>
      <c r="AG14" s="32"/>
      <c r="AH14" s="32"/>
      <c r="AI14" s="23"/>
      <c r="AJ14" s="142"/>
      <c r="AK14" s="23"/>
      <c r="AL14" s="82"/>
      <c r="AM14" s="82"/>
      <c r="AN14" s="23"/>
      <c r="AO14" s="23"/>
      <c r="AP14" s="483"/>
      <c r="AQ14" s="483"/>
      <c r="AR14" s="483"/>
      <c r="AS14" s="483"/>
      <c r="AT14" s="483"/>
      <c r="AU14" s="483"/>
      <c r="AV14" s="23"/>
      <c r="AW14" s="23"/>
      <c r="AX14" s="23"/>
      <c r="AY14" s="483"/>
      <c r="AZ14" s="23"/>
      <c r="BA14" s="23"/>
      <c r="BB14" s="23"/>
    </row>
    <row r="15" spans="1:54" s="8" customFormat="1" ht="25.5" customHeight="1" x14ac:dyDescent="0.4">
      <c r="A15" s="668" t="s">
        <v>2</v>
      </c>
      <c r="B15" s="669"/>
      <c r="C15" s="670"/>
      <c r="D15" s="668" t="s">
        <v>2</v>
      </c>
      <c r="E15" s="669"/>
      <c r="F15" s="670"/>
      <c r="G15" s="680"/>
      <c r="H15" s="681"/>
      <c r="I15" s="681"/>
      <c r="J15" s="681"/>
      <c r="K15" s="681"/>
      <c r="L15" s="682"/>
      <c r="M15" s="356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5"/>
      <c r="AA15" s="31"/>
      <c r="AB15" s="31"/>
      <c r="AC15" s="33"/>
      <c r="AD15" s="679"/>
      <c r="AE15" s="33"/>
      <c r="AF15" s="34"/>
      <c r="AG15" s="32"/>
      <c r="AH15" s="32"/>
      <c r="AI15" s="23"/>
      <c r="AJ15" s="142"/>
      <c r="AK15" s="23"/>
      <c r="AL15" s="82"/>
      <c r="AM15" s="82"/>
      <c r="AN15" s="23"/>
      <c r="AO15" s="23"/>
      <c r="AP15" s="483"/>
      <c r="AQ15" s="483"/>
      <c r="AR15" s="483"/>
      <c r="AS15" s="483"/>
      <c r="AT15" s="483"/>
      <c r="AU15" s="483"/>
      <c r="AV15" s="23"/>
      <c r="AW15" s="23"/>
      <c r="AX15" s="23"/>
      <c r="AY15" s="483"/>
      <c r="AZ15" s="23"/>
      <c r="BA15" s="23"/>
      <c r="BB15" s="23"/>
    </row>
    <row r="16" spans="1:54" s="8" customFormat="1" ht="12" customHeight="1" x14ac:dyDescent="0.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6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5"/>
      <c r="AA16" s="31"/>
      <c r="AB16" s="31"/>
      <c r="AC16" s="31"/>
      <c r="AD16" s="31"/>
      <c r="AE16" s="31"/>
      <c r="AF16" s="34"/>
      <c r="AG16" s="32"/>
      <c r="AH16" s="32"/>
      <c r="AI16" s="23"/>
      <c r="AJ16" s="142"/>
      <c r="AK16" s="23"/>
      <c r="AL16" s="82"/>
      <c r="AM16" s="82"/>
      <c r="AN16" s="23"/>
      <c r="AO16" s="23"/>
      <c r="AP16" s="483"/>
      <c r="AQ16" s="483"/>
      <c r="AR16" s="483"/>
      <c r="AS16" s="483"/>
      <c r="AT16" s="483"/>
      <c r="AU16" s="483"/>
      <c r="AV16" s="23"/>
      <c r="AW16" s="23"/>
      <c r="AX16" s="23"/>
      <c r="AY16" s="483"/>
      <c r="AZ16" s="23"/>
      <c r="BA16" s="23"/>
      <c r="BB16" s="23"/>
    </row>
    <row r="17" spans="1:54" s="8" customFormat="1" ht="15" customHeight="1" x14ac:dyDescent="0.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2"/>
      <c r="Q17" s="142"/>
      <c r="R17" s="23"/>
      <c r="S17" s="23"/>
      <c r="T17" s="23"/>
      <c r="U17" s="23"/>
      <c r="V17" s="113"/>
      <c r="W17" s="113"/>
      <c r="X17" s="142"/>
      <c r="Y17" s="142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142"/>
      <c r="AK17" s="23"/>
      <c r="AL17" s="82"/>
      <c r="AM17" s="82"/>
      <c r="AN17" s="23"/>
      <c r="AO17" s="23"/>
      <c r="AP17" s="483"/>
      <c r="AQ17" s="483"/>
      <c r="AR17" s="483"/>
      <c r="AS17" s="483"/>
      <c r="AT17" s="483"/>
      <c r="AU17" s="483"/>
      <c r="AV17" s="23"/>
      <c r="AW17" s="23"/>
      <c r="AX17" s="23"/>
      <c r="AY17" s="483"/>
      <c r="AZ17" s="23"/>
      <c r="BA17" s="23"/>
      <c r="BB17" s="23"/>
    </row>
    <row r="18" spans="1:54" s="8" customFormat="1" ht="52.5" customHeight="1" thickBot="1" x14ac:dyDescent="0.25">
      <c r="A18" s="683" t="s">
        <v>84</v>
      </c>
      <c r="B18" s="684"/>
      <c r="C18" s="684"/>
      <c r="D18" s="684"/>
      <c r="E18" s="684"/>
      <c r="F18" s="685" t="s">
        <v>29</v>
      </c>
      <c r="G18" s="685" t="s">
        <v>30</v>
      </c>
      <c r="H18" s="687" t="s">
        <v>2</v>
      </c>
      <c r="I18" s="688"/>
      <c r="J18" s="688"/>
      <c r="K18" s="688"/>
      <c r="L18" s="688"/>
      <c r="M18" s="688"/>
      <c r="N18" s="688"/>
      <c r="O18" s="688"/>
      <c r="P18" s="688"/>
      <c r="Q18" s="688"/>
      <c r="R18" s="688"/>
      <c r="S18" s="688"/>
      <c r="T18" s="688"/>
      <c r="U18" s="688"/>
      <c r="V18" s="688"/>
      <c r="W18" s="688"/>
      <c r="X18" s="688"/>
      <c r="Y18" s="688"/>
      <c r="Z18" s="688"/>
      <c r="AA18" s="688"/>
      <c r="AB18" s="688"/>
      <c r="AC18" s="688"/>
      <c r="AD18" s="688"/>
      <c r="AE18" s="688"/>
      <c r="AF18" s="688"/>
      <c r="AG18" s="688"/>
      <c r="AH18" s="688"/>
      <c r="AI18" s="688"/>
      <c r="AJ18" s="688"/>
      <c r="AK18" s="688"/>
      <c r="AL18" s="688"/>
      <c r="AM18" s="688"/>
      <c r="AN18" s="688"/>
      <c r="AO18" s="688"/>
      <c r="AP18" s="689"/>
      <c r="AQ18" s="689"/>
      <c r="AR18" s="689"/>
      <c r="AS18" s="689"/>
      <c r="AT18" s="689"/>
      <c r="AU18" s="690"/>
      <c r="AV18" s="643" t="s">
        <v>32</v>
      </c>
      <c r="AW18" s="644"/>
      <c r="AX18" s="644"/>
      <c r="AY18" s="644"/>
      <c r="AZ18" s="644"/>
      <c r="BA18" s="644"/>
      <c r="BB18" s="645"/>
    </row>
    <row r="19" spans="1:54" s="8" customFormat="1" ht="24" customHeight="1" x14ac:dyDescent="0.2">
      <c r="A19" s="684"/>
      <c r="B19" s="684"/>
      <c r="C19" s="684"/>
      <c r="D19" s="684"/>
      <c r="E19" s="684"/>
      <c r="F19" s="685"/>
      <c r="G19" s="685"/>
      <c r="H19" s="686" t="s">
        <v>67</v>
      </c>
      <c r="I19" s="686"/>
      <c r="J19" s="686"/>
      <c r="K19" s="686"/>
      <c r="L19" s="686"/>
      <c r="M19" s="686"/>
      <c r="N19" s="686" t="s">
        <v>68</v>
      </c>
      <c r="O19" s="686"/>
      <c r="P19" s="686"/>
      <c r="Q19" s="686"/>
      <c r="R19" s="686"/>
      <c r="S19" s="686"/>
      <c r="T19" s="686"/>
      <c r="U19" s="686"/>
      <c r="V19" s="686"/>
      <c r="W19" s="686"/>
      <c r="X19" s="686"/>
      <c r="Y19" s="686"/>
      <c r="Z19" s="686"/>
      <c r="AA19" s="686"/>
      <c r="AB19" s="686"/>
      <c r="AC19" s="686"/>
      <c r="AD19" s="936" t="s">
        <v>136</v>
      </c>
      <c r="AE19" s="937"/>
      <c r="AF19" s="940" t="s">
        <v>148</v>
      </c>
      <c r="AG19" s="940"/>
      <c r="AH19" s="940"/>
      <c r="AI19" s="940"/>
      <c r="AJ19" s="940" t="s">
        <v>149</v>
      </c>
      <c r="AK19" s="940"/>
      <c r="AL19" s="940"/>
      <c r="AM19" s="940"/>
      <c r="AN19" s="940"/>
      <c r="AO19" s="940"/>
      <c r="AP19" s="691" t="s">
        <v>57</v>
      </c>
      <c r="AQ19" s="691"/>
      <c r="AR19" s="691"/>
      <c r="AS19" s="691"/>
      <c r="AT19" s="691"/>
      <c r="AU19" s="692"/>
      <c r="AV19" s="645" t="s">
        <v>35</v>
      </c>
      <c r="AW19" s="664"/>
      <c r="AX19" s="664"/>
      <c r="AY19" s="664"/>
      <c r="AZ19" s="664"/>
      <c r="BA19" s="664"/>
      <c r="BB19" s="664"/>
    </row>
    <row r="20" spans="1:54" s="8" customFormat="1" ht="84" customHeight="1" x14ac:dyDescent="0.2">
      <c r="A20" s="684"/>
      <c r="B20" s="684"/>
      <c r="C20" s="684"/>
      <c r="D20" s="684"/>
      <c r="E20" s="684"/>
      <c r="F20" s="685"/>
      <c r="G20" s="685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686"/>
      <c r="Y20" s="686"/>
      <c r="Z20" s="686"/>
      <c r="AA20" s="686"/>
      <c r="AB20" s="686"/>
      <c r="AC20" s="686"/>
      <c r="AD20" s="938"/>
      <c r="AE20" s="939"/>
      <c r="AF20" s="940"/>
      <c r="AG20" s="940"/>
      <c r="AH20" s="940"/>
      <c r="AI20" s="940"/>
      <c r="AJ20" s="940"/>
      <c r="AK20" s="940"/>
      <c r="AL20" s="940"/>
      <c r="AM20" s="940"/>
      <c r="AN20" s="940"/>
      <c r="AO20" s="940"/>
      <c r="AP20" s="693"/>
      <c r="AQ20" s="693"/>
      <c r="AR20" s="693"/>
      <c r="AS20" s="693"/>
      <c r="AT20" s="693"/>
      <c r="AU20" s="694"/>
      <c r="AV20" s="623" t="s">
        <v>36</v>
      </c>
      <c r="AW20" s="623"/>
      <c r="AX20" s="624"/>
      <c r="AY20" s="629" t="s">
        <v>37</v>
      </c>
      <c r="AZ20" s="662"/>
      <c r="BA20" s="623"/>
      <c r="BB20" s="624"/>
    </row>
    <row r="21" spans="1:54" s="8" customFormat="1" ht="409.6" customHeight="1" x14ac:dyDescent="0.2">
      <c r="A21" s="684"/>
      <c r="B21" s="684"/>
      <c r="C21" s="684"/>
      <c r="D21" s="684"/>
      <c r="E21" s="684"/>
      <c r="F21" s="685"/>
      <c r="G21" s="685"/>
      <c r="H21" s="636" t="s">
        <v>118</v>
      </c>
      <c r="I21" s="637"/>
      <c r="J21" s="636" t="s">
        <v>96</v>
      </c>
      <c r="K21" s="637"/>
      <c r="L21" s="635" t="s">
        <v>128</v>
      </c>
      <c r="M21" s="636"/>
      <c r="N21" s="636" t="s">
        <v>107</v>
      </c>
      <c r="O21" s="637"/>
      <c r="P21" s="635" t="s">
        <v>108</v>
      </c>
      <c r="Q21" s="635"/>
      <c r="R21" s="633" t="s">
        <v>120</v>
      </c>
      <c r="S21" s="634"/>
      <c r="T21" s="636"/>
      <c r="U21" s="637"/>
      <c r="V21" s="636" t="s">
        <v>121</v>
      </c>
      <c r="W21" s="637"/>
      <c r="X21" s="636" t="s">
        <v>122</v>
      </c>
      <c r="Y21" s="637"/>
      <c r="Z21" s="636" t="s">
        <v>52</v>
      </c>
      <c r="AA21" s="637"/>
      <c r="AB21" s="636" t="s">
        <v>132</v>
      </c>
      <c r="AC21" s="637"/>
      <c r="AD21" s="695"/>
      <c r="AE21" s="633"/>
      <c r="AF21" s="633" t="s">
        <v>111</v>
      </c>
      <c r="AG21" s="634"/>
      <c r="AH21" s="633" t="s">
        <v>145</v>
      </c>
      <c r="AI21" s="634"/>
      <c r="AJ21" s="633" t="s">
        <v>139</v>
      </c>
      <c r="AK21" s="634"/>
      <c r="AL21" s="934" t="s">
        <v>142</v>
      </c>
      <c r="AM21" s="935"/>
      <c r="AN21" s="934" t="s">
        <v>140</v>
      </c>
      <c r="AO21" s="935"/>
      <c r="AP21" s="627" t="str">
        <f>N21</f>
        <v>Борщ на кур/бул</v>
      </c>
      <c r="AQ21" s="628"/>
      <c r="AR21" s="631"/>
      <c r="AS21" s="696"/>
      <c r="AT21" s="631" t="str">
        <f>AB21</f>
        <v>Хлеб "Ново-украинский" / Хлеб пшеничный</v>
      </c>
      <c r="AU21" s="632"/>
      <c r="AV21" s="625"/>
      <c r="AW21" s="625"/>
      <c r="AX21" s="626"/>
      <c r="AY21" s="630"/>
      <c r="AZ21" s="663"/>
      <c r="BA21" s="625"/>
      <c r="BB21" s="626"/>
    </row>
    <row r="22" spans="1:54" ht="26.25" customHeight="1" x14ac:dyDescent="0.2">
      <c r="A22" s="650">
        <v>1</v>
      </c>
      <c r="B22" s="650"/>
      <c r="C22" s="650"/>
      <c r="D22" s="650"/>
      <c r="E22" s="650"/>
      <c r="F22" s="92">
        <v>2</v>
      </c>
      <c r="G22" s="92">
        <v>3</v>
      </c>
      <c r="H22" s="92">
        <v>4</v>
      </c>
      <c r="I22" s="93">
        <v>5</v>
      </c>
      <c r="J22" s="92">
        <v>6</v>
      </c>
      <c r="K22" s="93">
        <v>7</v>
      </c>
      <c r="L22" s="345">
        <v>8</v>
      </c>
      <c r="M22" s="95">
        <v>9</v>
      </c>
      <c r="N22" s="92">
        <v>10</v>
      </c>
      <c r="O22" s="93">
        <v>11</v>
      </c>
      <c r="P22" s="94">
        <v>12</v>
      </c>
      <c r="Q22" s="93">
        <v>13</v>
      </c>
      <c r="R22" s="92">
        <v>14</v>
      </c>
      <c r="S22" s="93">
        <v>15</v>
      </c>
      <c r="T22" s="500">
        <v>16</v>
      </c>
      <c r="U22" s="93">
        <v>17</v>
      </c>
      <c r="V22" s="501">
        <v>18</v>
      </c>
      <c r="W22" s="93">
        <v>19</v>
      </c>
      <c r="X22" s="500">
        <v>20</v>
      </c>
      <c r="Y22" s="93">
        <v>21</v>
      </c>
      <c r="Z22" s="501">
        <v>22</v>
      </c>
      <c r="AA22" s="93">
        <v>23</v>
      </c>
      <c r="AB22" s="500">
        <v>24</v>
      </c>
      <c r="AC22" s="93">
        <v>25</v>
      </c>
      <c r="AD22" s="363">
        <v>26</v>
      </c>
      <c r="AE22" s="95">
        <v>27</v>
      </c>
      <c r="AF22" s="92">
        <v>28</v>
      </c>
      <c r="AG22" s="93">
        <v>29</v>
      </c>
      <c r="AH22" s="92">
        <v>30</v>
      </c>
      <c r="AI22" s="93">
        <v>31</v>
      </c>
      <c r="AJ22" s="457">
        <v>32</v>
      </c>
      <c r="AK22" s="93">
        <v>33</v>
      </c>
      <c r="AL22" s="449">
        <v>34</v>
      </c>
      <c r="AM22" s="93">
        <v>35</v>
      </c>
      <c r="AN22" s="294">
        <v>36</v>
      </c>
      <c r="AO22" s="95">
        <v>37</v>
      </c>
      <c r="AP22" s="511">
        <v>38</v>
      </c>
      <c r="AQ22" s="105">
        <v>39</v>
      </c>
      <c r="AR22" s="98">
        <v>40</v>
      </c>
      <c r="AS22" s="105">
        <v>41</v>
      </c>
      <c r="AT22" s="98">
        <v>42</v>
      </c>
      <c r="AU22" s="110">
        <v>43</v>
      </c>
      <c r="AV22" s="651">
        <v>44</v>
      </c>
      <c r="AW22" s="652"/>
      <c r="AX22" s="652"/>
      <c r="AY22" s="509">
        <v>45</v>
      </c>
      <c r="AZ22" s="652"/>
      <c r="BA22" s="652"/>
      <c r="BB22" s="652"/>
    </row>
    <row r="23" spans="1:54" s="1" customFormat="1" ht="36" customHeight="1" x14ac:dyDescent="0.2">
      <c r="A23" s="653" t="s">
        <v>38</v>
      </c>
      <c r="B23" s="654"/>
      <c r="C23" s="654"/>
      <c r="D23" s="654"/>
      <c r="E23" s="655"/>
      <c r="F23" s="98" t="s">
        <v>2</v>
      </c>
      <c r="G23" s="98" t="s">
        <v>2</v>
      </c>
      <c r="H23" s="98"/>
      <c r="I23" s="99">
        <f>+$M$14</f>
        <v>110</v>
      </c>
      <c r="J23" s="100"/>
      <c r="K23" s="99">
        <f>+$M$14</f>
        <v>110</v>
      </c>
      <c r="L23" s="101"/>
      <c r="M23" s="102">
        <f>M14</f>
        <v>110</v>
      </c>
      <c r="N23" s="100"/>
      <c r="O23" s="99">
        <f>+$M$14</f>
        <v>110</v>
      </c>
      <c r="P23" s="101"/>
      <c r="Q23" s="99">
        <f>M14</f>
        <v>110</v>
      </c>
      <c r="R23" s="100"/>
      <c r="S23" s="99">
        <f>+$M$14</f>
        <v>110</v>
      </c>
      <c r="T23" s="100"/>
      <c r="U23" s="99">
        <f>+$M$14</f>
        <v>110</v>
      </c>
      <c r="V23" s="115"/>
      <c r="W23" s="99">
        <f>O14</f>
        <v>0</v>
      </c>
      <c r="X23" s="100"/>
      <c r="Y23" s="99">
        <f>+$M$14</f>
        <v>110</v>
      </c>
      <c r="Z23" s="115"/>
      <c r="AA23" s="99"/>
      <c r="AB23" s="100"/>
      <c r="AC23" s="99">
        <f>+$M$14</f>
        <v>110</v>
      </c>
      <c r="AD23" s="101"/>
      <c r="AE23" s="102">
        <f>M14</f>
        <v>110</v>
      </c>
      <c r="AF23" s="100"/>
      <c r="AG23" s="99">
        <f>M14</f>
        <v>110</v>
      </c>
      <c r="AH23" s="100"/>
      <c r="AI23" s="99">
        <f>M14</f>
        <v>110</v>
      </c>
      <c r="AJ23" s="115"/>
      <c r="AK23" s="99">
        <f>+$M$14+I15</f>
        <v>110</v>
      </c>
      <c r="AL23" s="100"/>
      <c r="AM23" s="99">
        <f>+$M$14</f>
        <v>110</v>
      </c>
      <c r="AN23" s="101"/>
      <c r="AO23" s="102">
        <f>M14</f>
        <v>110</v>
      </c>
      <c r="AP23" s="109"/>
      <c r="AQ23" s="105">
        <f>AF13</f>
        <v>0</v>
      </c>
      <c r="AR23" s="107"/>
      <c r="AS23" s="105">
        <f>AF13</f>
        <v>0</v>
      </c>
      <c r="AT23" s="107"/>
      <c r="AU23" s="110">
        <f>AF13</f>
        <v>0</v>
      </c>
      <c r="AV23" s="656"/>
      <c r="AW23" s="656"/>
      <c r="AX23" s="657"/>
      <c r="AY23" s="508"/>
      <c r="AZ23" s="658"/>
      <c r="BA23" s="656"/>
      <c r="BB23" s="657"/>
    </row>
    <row r="24" spans="1:54" s="1" customFormat="1" ht="38.25" customHeight="1" x14ac:dyDescent="0.2">
      <c r="A24" s="659" t="s">
        <v>39</v>
      </c>
      <c r="B24" s="659"/>
      <c r="C24" s="659"/>
      <c r="D24" s="659"/>
      <c r="E24" s="659"/>
      <c r="F24" s="98" t="s">
        <v>2</v>
      </c>
      <c r="G24" s="98" t="s">
        <v>2</v>
      </c>
      <c r="H24" s="441"/>
      <c r="I24" s="442">
        <v>180</v>
      </c>
      <c r="J24" s="411"/>
      <c r="K24" s="442">
        <v>45</v>
      </c>
      <c r="L24" s="443"/>
      <c r="M24" s="444">
        <v>180</v>
      </c>
      <c r="N24" s="411"/>
      <c r="O24" s="442">
        <v>180</v>
      </c>
      <c r="P24" s="443"/>
      <c r="Q24" s="442">
        <v>70</v>
      </c>
      <c r="R24" s="411"/>
      <c r="S24" s="442">
        <v>180</v>
      </c>
      <c r="T24" s="411"/>
      <c r="U24" s="442">
        <v>20</v>
      </c>
      <c r="V24" s="411"/>
      <c r="W24" s="442">
        <v>50</v>
      </c>
      <c r="X24" s="411"/>
      <c r="Y24" s="442">
        <v>180</v>
      </c>
      <c r="Z24" s="411"/>
      <c r="AA24" s="442">
        <v>30</v>
      </c>
      <c r="AB24" s="411"/>
      <c r="AC24" s="442" t="s">
        <v>133</v>
      </c>
      <c r="AD24" s="443"/>
      <c r="AE24" s="444">
        <v>40</v>
      </c>
      <c r="AF24" s="411"/>
      <c r="AG24" s="442">
        <v>30</v>
      </c>
      <c r="AH24" s="411"/>
      <c r="AI24" s="442">
        <v>180</v>
      </c>
      <c r="AJ24" s="411"/>
      <c r="AK24" s="442">
        <v>50</v>
      </c>
      <c r="AL24" s="411"/>
      <c r="AM24" s="442">
        <v>180</v>
      </c>
      <c r="AN24" s="443"/>
      <c r="AO24" s="444">
        <v>180</v>
      </c>
      <c r="AP24" s="512"/>
      <c r="AQ24" s="442">
        <f>O24</f>
        <v>180</v>
      </c>
      <c r="AR24" s="443"/>
      <c r="AS24" s="442">
        <f>S24</f>
        <v>180</v>
      </c>
      <c r="AT24" s="443"/>
      <c r="AU24" s="513">
        <v>40</v>
      </c>
      <c r="AV24" s="660"/>
      <c r="AW24" s="661"/>
      <c r="AX24" s="661"/>
      <c r="AY24" s="510"/>
      <c r="AZ24" s="605"/>
      <c r="BA24" s="605"/>
      <c r="BB24" s="605"/>
    </row>
    <row r="25" spans="1:54" s="1" customFormat="1" ht="60.75" x14ac:dyDescent="0.2">
      <c r="A25" s="598"/>
      <c r="B25" s="599"/>
      <c r="C25" s="599"/>
      <c r="D25" s="599"/>
      <c r="E25" s="600"/>
      <c r="F25" s="98"/>
      <c r="G25" s="98"/>
      <c r="H25" s="981"/>
      <c r="I25" s="982">
        <f>+H25*$M$14/1000</f>
        <v>0</v>
      </c>
      <c r="J25" s="983"/>
      <c r="K25" s="982">
        <f>+J25*$M$14/1000</f>
        <v>0</v>
      </c>
      <c r="L25" s="984"/>
      <c r="M25" s="985">
        <f>+L25*$M$14/1000</f>
        <v>0</v>
      </c>
      <c r="N25" s="983"/>
      <c r="O25" s="982">
        <f>+N25*$M$14/1000</f>
        <v>0</v>
      </c>
      <c r="P25" s="984"/>
      <c r="Q25" s="982">
        <f>+P25*$M$14/1000</f>
        <v>0</v>
      </c>
      <c r="R25" s="986"/>
      <c r="S25" s="982">
        <f>+R25*$M$14/1000</f>
        <v>0</v>
      </c>
      <c r="T25" s="983"/>
      <c r="U25" s="987">
        <f>+T25*$M$14/1000</f>
        <v>0</v>
      </c>
      <c r="V25" s="983"/>
      <c r="W25" s="982">
        <f>+V25*$M$14/1000</f>
        <v>0</v>
      </c>
      <c r="X25" s="983"/>
      <c r="Y25" s="982">
        <f>+X25*$M$14/1000</f>
        <v>0</v>
      </c>
      <c r="Z25" s="988"/>
      <c r="AA25" s="987">
        <f>+Z25*$M$14/1000</f>
        <v>0</v>
      </c>
      <c r="AB25" s="983"/>
      <c r="AC25" s="982">
        <f>+AB25*$M$14/1000</f>
        <v>0</v>
      </c>
      <c r="AD25" s="984"/>
      <c r="AE25" s="989">
        <f>+AD25*$M$14/1000</f>
        <v>0</v>
      </c>
      <c r="AF25" s="983"/>
      <c r="AG25" s="982">
        <f>+AF25*$M$14/1000</f>
        <v>0</v>
      </c>
      <c r="AH25" s="983"/>
      <c r="AI25" s="989">
        <f>+AH25*$M$14/1000</f>
        <v>0</v>
      </c>
      <c r="AJ25" s="983"/>
      <c r="AK25" s="982">
        <f t="shared" ref="AK25:AK62" si="0">+AJ25*$M$14/1000</f>
        <v>0</v>
      </c>
      <c r="AL25" s="983"/>
      <c r="AM25" s="982">
        <f t="shared" ref="AM25:AM62" si="1">+AL25*$M$14/1000</f>
        <v>0</v>
      </c>
      <c r="AN25" s="984"/>
      <c r="AO25" s="985">
        <f>+AN25*$M$14/1000</f>
        <v>0</v>
      </c>
      <c r="AP25" s="514">
        <f>N25</f>
        <v>0</v>
      </c>
      <c r="AQ25" s="515"/>
      <c r="AR25" s="516"/>
      <c r="AS25" s="517"/>
      <c r="AT25" s="516"/>
      <c r="AU25" s="513"/>
      <c r="AV25" s="963">
        <f>I25+K25+M25+O25+S25+W25+Y25+AC25+AG25+AI25+AK25+AM25+AO25</f>
        <v>0</v>
      </c>
      <c r="AW25" s="963"/>
      <c r="AX25" s="964"/>
      <c r="AY25" s="965">
        <f>AQ25+AS25+AU25</f>
        <v>0</v>
      </c>
      <c r="AZ25" s="605"/>
      <c r="BA25" s="605"/>
      <c r="BB25" s="605"/>
    </row>
    <row r="26" spans="1:54" s="1" customFormat="1" ht="57" customHeight="1" x14ac:dyDescent="0.2">
      <c r="A26" s="951" t="s">
        <v>66</v>
      </c>
      <c r="B26" s="952"/>
      <c r="C26" s="952"/>
      <c r="D26" s="952"/>
      <c r="E26" s="953"/>
      <c r="F26" s="111"/>
      <c r="G26" s="111"/>
      <c r="H26" s="981"/>
      <c r="I26" s="982">
        <f t="shared" ref="I26:I62" si="2">+H26*$M$14/1000</f>
        <v>0</v>
      </c>
      <c r="J26" s="981">
        <v>30</v>
      </c>
      <c r="K26" s="982">
        <f t="shared" ref="K26:K62" si="3">+J26*$M$14/1000</f>
        <v>3.3</v>
      </c>
      <c r="L26" s="990"/>
      <c r="M26" s="985">
        <f t="shared" ref="M26:M62" si="4">+L26*$M$14/1000</f>
        <v>0</v>
      </c>
      <c r="N26" s="991"/>
      <c r="O26" s="982">
        <f t="shared" ref="O26:O62" si="5">+N26*$M$14/1000</f>
        <v>0</v>
      </c>
      <c r="P26" s="992"/>
      <c r="Q26" s="982">
        <f t="shared" ref="Q26:Q31" si="6">+P26*$M$14/1000</f>
        <v>0</v>
      </c>
      <c r="R26" s="986"/>
      <c r="S26" s="982">
        <f t="shared" ref="S26:S62" si="7">+R26*$M$14/1000</f>
        <v>0</v>
      </c>
      <c r="T26" s="993"/>
      <c r="U26" s="987">
        <f t="shared" ref="U26:U62" si="8">+T26*$M$14/1000</f>
        <v>0</v>
      </c>
      <c r="V26" s="994"/>
      <c r="W26" s="982">
        <f t="shared" ref="W26:W62" si="9">+V26*$M$14/1000</f>
        <v>0</v>
      </c>
      <c r="X26" s="993"/>
      <c r="Y26" s="982">
        <f t="shared" ref="Y26:Y62" si="10">+X26*$M$14/1000</f>
        <v>0</v>
      </c>
      <c r="Z26" s="988"/>
      <c r="AA26" s="987">
        <f t="shared" ref="AA26:AA62" si="11">+Z26*$M$14/1000</f>
        <v>0</v>
      </c>
      <c r="AB26" s="993"/>
      <c r="AC26" s="982">
        <f t="shared" ref="AC26:AC62" si="12">+AB26*$M$14/1000</f>
        <v>0</v>
      </c>
      <c r="AD26" s="992"/>
      <c r="AE26" s="989">
        <f t="shared" ref="AE26:AE62" si="13">+AD26*$M$14/1000</f>
        <v>0</v>
      </c>
      <c r="AF26" s="983"/>
      <c r="AG26" s="982">
        <f t="shared" ref="AG26:AG62" si="14">+AF26*$M$14/1000</f>
        <v>0</v>
      </c>
      <c r="AH26" s="981"/>
      <c r="AI26" s="985">
        <f t="shared" ref="AI26:AI62" si="15">+AH26*$M$14/1000</f>
        <v>0</v>
      </c>
      <c r="AJ26" s="983"/>
      <c r="AK26" s="982">
        <f t="shared" si="0"/>
        <v>0</v>
      </c>
      <c r="AL26" s="983"/>
      <c r="AM26" s="982">
        <f t="shared" si="1"/>
        <v>0</v>
      </c>
      <c r="AN26" s="990"/>
      <c r="AO26" s="985">
        <f t="shared" ref="AO26:AO62" si="16">+AN26*$M$14/1000</f>
        <v>0</v>
      </c>
      <c r="AP26" s="514">
        <f t="shared" ref="AP26:AP62" si="17">N26</f>
        <v>0</v>
      </c>
      <c r="AQ26" s="515"/>
      <c r="AR26" s="516"/>
      <c r="AS26" s="515"/>
      <c r="AT26" s="516"/>
      <c r="AU26" s="518"/>
      <c r="AV26" s="963">
        <f t="shared" ref="AV26:AV62" si="18">I26+K26+M26+O26+S26+W26+Y26+AC26+AG26+AI26+AK26+AM26+AO26</f>
        <v>3.3</v>
      </c>
      <c r="AW26" s="963"/>
      <c r="AX26" s="964"/>
      <c r="AY26" s="965">
        <f t="shared" ref="AY26:AY62" si="19">AQ26+AS26+AU26</f>
        <v>0</v>
      </c>
      <c r="AZ26" s="647"/>
      <c r="BA26" s="648"/>
      <c r="BB26" s="649"/>
    </row>
    <row r="27" spans="1:54" s="1" customFormat="1" ht="57" customHeight="1" x14ac:dyDescent="0.2">
      <c r="A27" s="954" t="s">
        <v>143</v>
      </c>
      <c r="B27" s="954"/>
      <c r="C27" s="954"/>
      <c r="D27" s="954"/>
      <c r="E27" s="954"/>
      <c r="F27" s="111"/>
      <c r="G27" s="111"/>
      <c r="H27" s="981"/>
      <c r="I27" s="982">
        <f t="shared" si="2"/>
        <v>0</v>
      </c>
      <c r="J27" s="995"/>
      <c r="K27" s="982">
        <f t="shared" si="3"/>
        <v>0</v>
      </c>
      <c r="L27" s="990"/>
      <c r="M27" s="985">
        <f t="shared" si="4"/>
        <v>0</v>
      </c>
      <c r="N27" s="983"/>
      <c r="O27" s="982">
        <f t="shared" si="5"/>
        <v>0</v>
      </c>
      <c r="P27" s="992"/>
      <c r="Q27" s="982">
        <f t="shared" si="6"/>
        <v>0</v>
      </c>
      <c r="R27" s="986"/>
      <c r="S27" s="987">
        <f>+R27*$M$14/1000</f>
        <v>0</v>
      </c>
      <c r="T27" s="981"/>
      <c r="U27" s="987">
        <f t="shared" si="8"/>
        <v>0</v>
      </c>
      <c r="V27" s="996"/>
      <c r="W27" s="982">
        <f t="shared" si="9"/>
        <v>0</v>
      </c>
      <c r="X27" s="981"/>
      <c r="Y27" s="982">
        <f t="shared" si="10"/>
        <v>0</v>
      </c>
      <c r="Z27" s="988"/>
      <c r="AA27" s="987">
        <f t="shared" si="11"/>
        <v>0</v>
      </c>
      <c r="AB27" s="981"/>
      <c r="AC27" s="982">
        <f t="shared" si="12"/>
        <v>0</v>
      </c>
      <c r="AD27" s="990"/>
      <c r="AE27" s="989">
        <f t="shared" si="13"/>
        <v>0</v>
      </c>
      <c r="AF27" s="983"/>
      <c r="AG27" s="982">
        <f t="shared" si="14"/>
        <v>0</v>
      </c>
      <c r="AH27" s="981"/>
      <c r="AI27" s="985">
        <f t="shared" si="15"/>
        <v>0</v>
      </c>
      <c r="AJ27" s="983"/>
      <c r="AK27" s="982">
        <f t="shared" si="0"/>
        <v>0</v>
      </c>
      <c r="AL27" s="983">
        <v>14.4</v>
      </c>
      <c r="AM27" s="982">
        <f t="shared" si="1"/>
        <v>1.5840000000000001</v>
      </c>
      <c r="AN27" s="990"/>
      <c r="AO27" s="985">
        <f t="shared" si="16"/>
        <v>0</v>
      </c>
      <c r="AP27" s="514">
        <f t="shared" si="17"/>
        <v>0</v>
      </c>
      <c r="AQ27" s="515"/>
      <c r="AR27" s="516"/>
      <c r="AS27" s="515"/>
      <c r="AT27" s="516"/>
      <c r="AU27" s="518"/>
      <c r="AV27" s="963">
        <f t="shared" si="18"/>
        <v>1.5840000000000001</v>
      </c>
      <c r="AW27" s="963"/>
      <c r="AX27" s="964"/>
      <c r="AY27" s="965">
        <f t="shared" si="19"/>
        <v>0</v>
      </c>
      <c r="AZ27" s="646"/>
      <c r="BA27" s="607"/>
      <c r="BB27" s="607"/>
    </row>
    <row r="28" spans="1:54" s="1" customFormat="1" ht="57" customHeight="1" x14ac:dyDescent="0.2">
      <c r="A28" s="954" t="s">
        <v>137</v>
      </c>
      <c r="B28" s="954"/>
      <c r="C28" s="954"/>
      <c r="D28" s="954"/>
      <c r="E28" s="954"/>
      <c r="F28" s="111"/>
      <c r="G28" s="111"/>
      <c r="H28" s="981"/>
      <c r="I28" s="982">
        <f t="shared" si="2"/>
        <v>0</v>
      </c>
      <c r="J28" s="981"/>
      <c r="K28" s="982">
        <f t="shared" si="3"/>
        <v>0</v>
      </c>
      <c r="L28" s="990"/>
      <c r="M28" s="985">
        <f t="shared" si="4"/>
        <v>0</v>
      </c>
      <c r="N28" s="983"/>
      <c r="O28" s="982">
        <f t="shared" si="5"/>
        <v>0</v>
      </c>
      <c r="P28" s="992">
        <v>60</v>
      </c>
      <c r="Q28" s="982">
        <f t="shared" si="6"/>
        <v>6.6</v>
      </c>
      <c r="R28" s="986"/>
      <c r="S28" s="982">
        <f t="shared" si="7"/>
        <v>0</v>
      </c>
      <c r="T28" s="981"/>
      <c r="U28" s="987">
        <f t="shared" si="8"/>
        <v>0</v>
      </c>
      <c r="V28" s="996"/>
      <c r="W28" s="982">
        <f t="shared" si="9"/>
        <v>0</v>
      </c>
      <c r="X28" s="981"/>
      <c r="Y28" s="982">
        <f t="shared" si="10"/>
        <v>0</v>
      </c>
      <c r="Z28" s="988"/>
      <c r="AA28" s="987">
        <f t="shared" si="11"/>
        <v>0</v>
      </c>
      <c r="AB28" s="981"/>
      <c r="AC28" s="982">
        <f t="shared" si="12"/>
        <v>0</v>
      </c>
      <c r="AD28" s="990"/>
      <c r="AE28" s="989">
        <f t="shared" si="13"/>
        <v>0</v>
      </c>
      <c r="AF28" s="983"/>
      <c r="AG28" s="982">
        <f t="shared" si="14"/>
        <v>0</v>
      </c>
      <c r="AH28" s="981"/>
      <c r="AI28" s="985">
        <f t="shared" si="15"/>
        <v>0</v>
      </c>
      <c r="AJ28" s="983">
        <v>1.3</v>
      </c>
      <c r="AK28" s="982">
        <f t="shared" si="0"/>
        <v>0.14299999999999999</v>
      </c>
      <c r="AL28" s="983"/>
      <c r="AM28" s="982">
        <f t="shared" si="1"/>
        <v>0</v>
      </c>
      <c r="AN28" s="990"/>
      <c r="AO28" s="985">
        <f t="shared" si="16"/>
        <v>0</v>
      </c>
      <c r="AP28" s="514">
        <f t="shared" si="17"/>
        <v>0</v>
      </c>
      <c r="AQ28" s="515"/>
      <c r="AR28" s="516"/>
      <c r="AS28" s="515"/>
      <c r="AT28" s="516"/>
      <c r="AU28" s="518"/>
      <c r="AV28" s="963">
        <f t="shared" si="18"/>
        <v>0.14299999999999999</v>
      </c>
      <c r="AW28" s="963"/>
      <c r="AX28" s="964"/>
      <c r="AY28" s="965">
        <f t="shared" si="19"/>
        <v>0</v>
      </c>
      <c r="AZ28" s="606"/>
      <c r="BA28" s="607"/>
      <c r="BB28" s="607"/>
    </row>
    <row r="29" spans="1:54" s="1" customFormat="1" ht="57" customHeight="1" x14ac:dyDescent="0.2">
      <c r="A29" s="954" t="s">
        <v>144</v>
      </c>
      <c r="B29" s="954"/>
      <c r="C29" s="954"/>
      <c r="D29" s="954"/>
      <c r="E29" s="954"/>
      <c r="F29" s="111"/>
      <c r="G29" s="111"/>
      <c r="H29" s="997"/>
      <c r="I29" s="982">
        <f t="shared" si="2"/>
        <v>0</v>
      </c>
      <c r="J29" s="993"/>
      <c r="K29" s="982">
        <f t="shared" si="3"/>
        <v>0</v>
      </c>
      <c r="L29" s="997"/>
      <c r="M29" s="985">
        <f t="shared" si="4"/>
        <v>0</v>
      </c>
      <c r="N29" s="998"/>
      <c r="O29" s="982">
        <f t="shared" si="5"/>
        <v>0</v>
      </c>
      <c r="P29" s="992"/>
      <c r="Q29" s="982">
        <f t="shared" si="6"/>
        <v>0</v>
      </c>
      <c r="R29" s="986"/>
      <c r="S29" s="982">
        <f t="shared" si="7"/>
        <v>0</v>
      </c>
      <c r="T29" s="981"/>
      <c r="U29" s="987">
        <f t="shared" si="8"/>
        <v>0</v>
      </c>
      <c r="V29" s="996"/>
      <c r="W29" s="982">
        <f t="shared" si="9"/>
        <v>0</v>
      </c>
      <c r="X29" s="981"/>
      <c r="Y29" s="982">
        <f t="shared" si="10"/>
        <v>0</v>
      </c>
      <c r="Z29" s="988"/>
      <c r="AA29" s="987">
        <f t="shared" si="11"/>
        <v>0</v>
      </c>
      <c r="AB29" s="981"/>
      <c r="AC29" s="982">
        <f t="shared" si="12"/>
        <v>0</v>
      </c>
      <c r="AD29" s="990"/>
      <c r="AE29" s="989">
        <f t="shared" si="13"/>
        <v>0</v>
      </c>
      <c r="AF29" s="983"/>
      <c r="AG29" s="987">
        <f t="shared" si="14"/>
        <v>0</v>
      </c>
      <c r="AH29" s="999">
        <v>180</v>
      </c>
      <c r="AI29" s="985">
        <f t="shared" si="15"/>
        <v>19.8</v>
      </c>
      <c r="AJ29" s="983"/>
      <c r="AK29" s="982">
        <f t="shared" si="0"/>
        <v>0</v>
      </c>
      <c r="AL29" s="983"/>
      <c r="AM29" s="982">
        <f t="shared" si="1"/>
        <v>0</v>
      </c>
      <c r="AN29" s="990"/>
      <c r="AO29" s="985">
        <f t="shared" si="16"/>
        <v>0</v>
      </c>
      <c r="AP29" s="514">
        <f t="shared" si="17"/>
        <v>0</v>
      </c>
      <c r="AQ29" s="515"/>
      <c r="AR29" s="516"/>
      <c r="AS29" s="515"/>
      <c r="AT29" s="516"/>
      <c r="AU29" s="518"/>
      <c r="AV29" s="963">
        <f t="shared" si="18"/>
        <v>19.8</v>
      </c>
      <c r="AW29" s="963"/>
      <c r="AX29" s="964"/>
      <c r="AY29" s="965">
        <f t="shared" si="19"/>
        <v>0</v>
      </c>
      <c r="AZ29" s="606"/>
      <c r="BA29" s="607"/>
      <c r="BB29" s="607"/>
    </row>
    <row r="30" spans="1:54" s="1" customFormat="1" ht="57" customHeight="1" x14ac:dyDescent="0.2">
      <c r="A30" s="951" t="s">
        <v>87</v>
      </c>
      <c r="B30" s="952"/>
      <c r="C30" s="952"/>
      <c r="D30" s="952"/>
      <c r="E30" s="953"/>
      <c r="F30" s="111"/>
      <c r="G30" s="111"/>
      <c r="H30" s="997"/>
      <c r="I30" s="982">
        <f t="shared" si="2"/>
        <v>0</v>
      </c>
      <c r="J30" s="993"/>
      <c r="K30" s="982">
        <f t="shared" si="3"/>
        <v>0</v>
      </c>
      <c r="L30" s="990"/>
      <c r="M30" s="985">
        <f t="shared" si="4"/>
        <v>0</v>
      </c>
      <c r="N30" s="1000">
        <v>24</v>
      </c>
      <c r="O30" s="982">
        <f t="shared" si="5"/>
        <v>2.64</v>
      </c>
      <c r="P30" s="992"/>
      <c r="Q30" s="982">
        <f t="shared" si="6"/>
        <v>0</v>
      </c>
      <c r="R30" s="986"/>
      <c r="S30" s="982">
        <f t="shared" si="7"/>
        <v>0</v>
      </c>
      <c r="T30" s="981"/>
      <c r="U30" s="987">
        <f t="shared" si="8"/>
        <v>0</v>
      </c>
      <c r="V30" s="996"/>
      <c r="W30" s="982">
        <f t="shared" si="9"/>
        <v>0</v>
      </c>
      <c r="X30" s="981"/>
      <c r="Y30" s="982">
        <f t="shared" si="10"/>
        <v>0</v>
      </c>
      <c r="Z30" s="988"/>
      <c r="AA30" s="987">
        <f t="shared" si="11"/>
        <v>0</v>
      </c>
      <c r="AB30" s="981"/>
      <c r="AC30" s="982">
        <f t="shared" si="12"/>
        <v>0</v>
      </c>
      <c r="AD30" s="990"/>
      <c r="AE30" s="989">
        <f t="shared" si="13"/>
        <v>0</v>
      </c>
      <c r="AF30" s="1001"/>
      <c r="AG30" s="982">
        <f t="shared" si="14"/>
        <v>0</v>
      </c>
      <c r="AH30" s="1002"/>
      <c r="AI30" s="985">
        <f t="shared" si="15"/>
        <v>0</v>
      </c>
      <c r="AJ30" s="1001"/>
      <c r="AK30" s="982">
        <f t="shared" si="0"/>
        <v>0</v>
      </c>
      <c r="AL30" s="983"/>
      <c r="AM30" s="982">
        <f t="shared" si="1"/>
        <v>0</v>
      </c>
      <c r="AN30" s="990"/>
      <c r="AO30" s="985">
        <f t="shared" si="16"/>
        <v>0</v>
      </c>
      <c r="AP30" s="514">
        <f t="shared" si="17"/>
        <v>24</v>
      </c>
      <c r="AQ30" s="515">
        <v>0.3</v>
      </c>
      <c r="AR30" s="516"/>
      <c r="AS30" s="515"/>
      <c r="AT30" s="516"/>
      <c r="AU30" s="518"/>
      <c r="AV30" s="963">
        <f t="shared" si="18"/>
        <v>2.64</v>
      </c>
      <c r="AW30" s="963"/>
      <c r="AX30" s="964"/>
      <c r="AY30" s="965">
        <f t="shared" si="19"/>
        <v>0.3</v>
      </c>
      <c r="AZ30" s="232"/>
      <c r="BA30" s="621"/>
      <c r="BB30" s="622"/>
    </row>
    <row r="31" spans="1:54" s="1" customFormat="1" ht="57" customHeight="1" x14ac:dyDescent="0.2">
      <c r="A31" s="951" t="s">
        <v>49</v>
      </c>
      <c r="B31" s="952"/>
      <c r="C31" s="952"/>
      <c r="D31" s="952"/>
      <c r="E31" s="953"/>
      <c r="F31" s="111"/>
      <c r="G31" s="111"/>
      <c r="H31" s="997"/>
      <c r="I31" s="982">
        <f t="shared" si="2"/>
        <v>0</v>
      </c>
      <c r="J31" s="993"/>
      <c r="K31" s="982">
        <f t="shared" si="3"/>
        <v>0</v>
      </c>
      <c r="L31" s="990"/>
      <c r="M31" s="985">
        <f t="shared" si="4"/>
        <v>0</v>
      </c>
      <c r="N31" s="1000">
        <v>24.5</v>
      </c>
      <c r="O31" s="982">
        <f t="shared" si="5"/>
        <v>2.6949999999999998</v>
      </c>
      <c r="P31" s="1001"/>
      <c r="Q31" s="982">
        <f t="shared" si="6"/>
        <v>0</v>
      </c>
      <c r="R31" s="986"/>
      <c r="S31" s="987">
        <f t="shared" si="7"/>
        <v>0</v>
      </c>
      <c r="T31" s="981"/>
      <c r="U31" s="987">
        <f t="shared" si="8"/>
        <v>0</v>
      </c>
      <c r="V31" s="994"/>
      <c r="W31" s="982">
        <f t="shared" si="9"/>
        <v>0</v>
      </c>
      <c r="X31" s="981"/>
      <c r="Y31" s="982">
        <f t="shared" si="10"/>
        <v>0</v>
      </c>
      <c r="Z31" s="988"/>
      <c r="AA31" s="987">
        <f t="shared" si="11"/>
        <v>0</v>
      </c>
      <c r="AB31" s="981"/>
      <c r="AC31" s="982">
        <f t="shared" si="12"/>
        <v>0</v>
      </c>
      <c r="AD31" s="990"/>
      <c r="AE31" s="989">
        <f t="shared" si="13"/>
        <v>0</v>
      </c>
      <c r="AF31" s="1001"/>
      <c r="AG31" s="982">
        <f t="shared" si="14"/>
        <v>0</v>
      </c>
      <c r="AH31" s="1002"/>
      <c r="AI31" s="985">
        <f t="shared" si="15"/>
        <v>0</v>
      </c>
      <c r="AJ31" s="1001"/>
      <c r="AK31" s="982">
        <f t="shared" si="0"/>
        <v>0</v>
      </c>
      <c r="AL31" s="983"/>
      <c r="AM31" s="982">
        <f t="shared" si="1"/>
        <v>0</v>
      </c>
      <c r="AN31" s="990"/>
      <c r="AO31" s="985">
        <f t="shared" si="16"/>
        <v>0</v>
      </c>
      <c r="AP31" s="514">
        <f t="shared" si="17"/>
        <v>24.5</v>
      </c>
      <c r="AQ31" s="515">
        <v>0.3</v>
      </c>
      <c r="AR31" s="516"/>
      <c r="AS31" s="515"/>
      <c r="AT31" s="516"/>
      <c r="AU31" s="518"/>
      <c r="AV31" s="963">
        <f t="shared" si="18"/>
        <v>2.6949999999999998</v>
      </c>
      <c r="AW31" s="963"/>
      <c r="AX31" s="964"/>
      <c r="AY31" s="965">
        <f t="shared" si="19"/>
        <v>0.3</v>
      </c>
      <c r="AZ31" s="601"/>
      <c r="BA31" s="602"/>
      <c r="BB31" s="603"/>
    </row>
    <row r="32" spans="1:54" s="1" customFormat="1" ht="57" customHeight="1" x14ac:dyDescent="0.2">
      <c r="A32" s="954" t="s">
        <v>124</v>
      </c>
      <c r="B32" s="954"/>
      <c r="C32" s="954"/>
      <c r="D32" s="954"/>
      <c r="E32" s="954"/>
      <c r="F32" s="111"/>
      <c r="G32" s="111"/>
      <c r="H32" s="981"/>
      <c r="I32" s="982">
        <f t="shared" si="2"/>
        <v>0</v>
      </c>
      <c r="J32" s="981"/>
      <c r="K32" s="982">
        <f t="shared" si="3"/>
        <v>0</v>
      </c>
      <c r="L32" s="990"/>
      <c r="M32" s="985">
        <f t="shared" si="4"/>
        <v>0</v>
      </c>
      <c r="N32" s="983"/>
      <c r="O32" s="982">
        <f t="shared" si="5"/>
        <v>0</v>
      </c>
      <c r="P32" s="992"/>
      <c r="Q32" s="982">
        <f t="shared" ref="Q32:Q62" si="20">+P32*$M$14/1000</f>
        <v>0</v>
      </c>
      <c r="R32" s="986"/>
      <c r="S32" s="982">
        <f t="shared" si="7"/>
        <v>0</v>
      </c>
      <c r="T32" s="981"/>
      <c r="U32" s="987">
        <f t="shared" si="8"/>
        <v>0</v>
      </c>
      <c r="V32" s="988"/>
      <c r="W32" s="982">
        <f t="shared" si="9"/>
        <v>0</v>
      </c>
      <c r="X32" s="981">
        <v>8</v>
      </c>
      <c r="Y32" s="982">
        <f t="shared" si="10"/>
        <v>0.88</v>
      </c>
      <c r="Z32" s="988"/>
      <c r="AA32" s="987">
        <f t="shared" si="11"/>
        <v>0</v>
      </c>
      <c r="AB32" s="981"/>
      <c r="AC32" s="982">
        <f t="shared" si="12"/>
        <v>0</v>
      </c>
      <c r="AD32" s="990"/>
      <c r="AE32" s="989">
        <f t="shared" si="13"/>
        <v>0</v>
      </c>
      <c r="AF32" s="983"/>
      <c r="AG32" s="982">
        <f t="shared" si="14"/>
        <v>0</v>
      </c>
      <c r="AH32" s="981"/>
      <c r="AI32" s="985">
        <f t="shared" si="15"/>
        <v>0</v>
      </c>
      <c r="AJ32" s="983"/>
      <c r="AK32" s="982">
        <f t="shared" si="0"/>
        <v>0</v>
      </c>
      <c r="AL32" s="983"/>
      <c r="AM32" s="982">
        <f t="shared" si="1"/>
        <v>0</v>
      </c>
      <c r="AN32" s="990"/>
      <c r="AO32" s="985">
        <f t="shared" si="16"/>
        <v>0</v>
      </c>
      <c r="AP32" s="514">
        <f t="shared" si="17"/>
        <v>0</v>
      </c>
      <c r="AQ32" s="515"/>
      <c r="AR32" s="516"/>
      <c r="AS32" s="515"/>
      <c r="AT32" s="516"/>
      <c r="AU32" s="518"/>
      <c r="AV32" s="963">
        <f t="shared" si="18"/>
        <v>0.88</v>
      </c>
      <c r="AW32" s="963"/>
      <c r="AX32" s="964"/>
      <c r="AY32" s="965">
        <f t="shared" si="19"/>
        <v>0</v>
      </c>
      <c r="AZ32" s="607"/>
      <c r="BA32" s="607"/>
      <c r="BB32" s="607"/>
    </row>
    <row r="33" spans="1:54" ht="57" customHeight="1" x14ac:dyDescent="0.2">
      <c r="A33" s="955" t="s">
        <v>130</v>
      </c>
      <c r="B33" s="956"/>
      <c r="C33" s="956"/>
      <c r="D33" s="956"/>
      <c r="E33" s="957"/>
      <c r="F33" s="111"/>
      <c r="G33" s="111"/>
      <c r="H33" s="981"/>
      <c r="I33" s="982">
        <f t="shared" si="2"/>
        <v>0</v>
      </c>
      <c r="J33" s="1003"/>
      <c r="K33" s="982">
        <f t="shared" si="3"/>
        <v>0</v>
      </c>
      <c r="L33" s="992"/>
      <c r="M33" s="985">
        <f t="shared" si="4"/>
        <v>0</v>
      </c>
      <c r="N33" s="1004"/>
      <c r="O33" s="982">
        <f t="shared" si="5"/>
        <v>0</v>
      </c>
      <c r="P33" s="986"/>
      <c r="Q33" s="982">
        <f t="shared" si="20"/>
        <v>0</v>
      </c>
      <c r="R33" s="1005">
        <v>24</v>
      </c>
      <c r="S33" s="982">
        <f t="shared" si="7"/>
        <v>2.64</v>
      </c>
      <c r="T33" s="1003"/>
      <c r="U33" s="987">
        <f t="shared" si="8"/>
        <v>0</v>
      </c>
      <c r="V33" s="996"/>
      <c r="W33" s="982">
        <f t="shared" si="9"/>
        <v>0</v>
      </c>
      <c r="X33" s="1003"/>
      <c r="Y33" s="982">
        <f t="shared" si="10"/>
        <v>0</v>
      </c>
      <c r="Z33" s="988"/>
      <c r="AA33" s="987">
        <f t="shared" si="11"/>
        <v>0</v>
      </c>
      <c r="AB33" s="1003"/>
      <c r="AC33" s="982">
        <f t="shared" si="12"/>
        <v>0</v>
      </c>
      <c r="AD33" s="992"/>
      <c r="AE33" s="989">
        <f t="shared" si="13"/>
        <v>0</v>
      </c>
      <c r="AF33" s="983"/>
      <c r="AG33" s="982">
        <f t="shared" si="14"/>
        <v>0</v>
      </c>
      <c r="AH33" s="1003"/>
      <c r="AI33" s="985">
        <f t="shared" si="15"/>
        <v>0</v>
      </c>
      <c r="AJ33" s="983"/>
      <c r="AK33" s="982">
        <f t="shared" si="0"/>
        <v>0</v>
      </c>
      <c r="AL33" s="983"/>
      <c r="AM33" s="982">
        <f t="shared" si="1"/>
        <v>0</v>
      </c>
      <c r="AN33" s="992"/>
      <c r="AO33" s="985">
        <f t="shared" si="16"/>
        <v>0</v>
      </c>
      <c r="AP33" s="514">
        <f t="shared" si="17"/>
        <v>0</v>
      </c>
      <c r="AQ33" s="515"/>
      <c r="AR33" s="516"/>
      <c r="AS33" s="515"/>
      <c r="AT33" s="516"/>
      <c r="AU33" s="518"/>
      <c r="AV33" s="963">
        <f t="shared" si="18"/>
        <v>2.64</v>
      </c>
      <c r="AW33" s="963"/>
      <c r="AX33" s="964"/>
      <c r="AY33" s="965">
        <f t="shared" si="19"/>
        <v>0</v>
      </c>
      <c r="AZ33" s="608"/>
      <c r="BA33" s="607"/>
      <c r="BB33" s="607"/>
    </row>
    <row r="34" spans="1:54" ht="57" customHeight="1" x14ac:dyDescent="0.2">
      <c r="A34" s="951" t="s">
        <v>119</v>
      </c>
      <c r="B34" s="952"/>
      <c r="C34" s="952"/>
      <c r="D34" s="952"/>
      <c r="E34" s="953"/>
      <c r="F34" s="111"/>
      <c r="G34" s="111"/>
      <c r="H34" s="1003">
        <v>18</v>
      </c>
      <c r="I34" s="982">
        <f t="shared" si="2"/>
        <v>1.98</v>
      </c>
      <c r="J34" s="1003"/>
      <c r="K34" s="982">
        <f t="shared" si="3"/>
        <v>0</v>
      </c>
      <c r="L34" s="1006"/>
      <c r="M34" s="985">
        <f t="shared" si="4"/>
        <v>0</v>
      </c>
      <c r="N34" s="1004"/>
      <c r="O34" s="982">
        <f t="shared" si="5"/>
        <v>0</v>
      </c>
      <c r="P34" s="999">
        <v>9</v>
      </c>
      <c r="Q34" s="982">
        <f t="shared" si="20"/>
        <v>0.99</v>
      </c>
      <c r="R34" s="986"/>
      <c r="S34" s="982">
        <f t="shared" si="7"/>
        <v>0</v>
      </c>
      <c r="T34" s="1003"/>
      <c r="U34" s="982">
        <f t="shared" si="8"/>
        <v>0</v>
      </c>
      <c r="V34" s="996"/>
      <c r="W34" s="982">
        <f t="shared" si="9"/>
        <v>0</v>
      </c>
      <c r="X34" s="1003"/>
      <c r="Y34" s="982">
        <f t="shared" si="10"/>
        <v>0</v>
      </c>
      <c r="Z34" s="988"/>
      <c r="AA34" s="987">
        <f t="shared" si="11"/>
        <v>0</v>
      </c>
      <c r="AB34" s="1003"/>
      <c r="AC34" s="982">
        <f t="shared" si="12"/>
        <v>0</v>
      </c>
      <c r="AD34" s="1006"/>
      <c r="AE34" s="989">
        <f t="shared" si="13"/>
        <v>0</v>
      </c>
      <c r="AF34" s="999"/>
      <c r="AG34" s="982">
        <f t="shared" si="14"/>
        <v>0</v>
      </c>
      <c r="AH34" s="1003"/>
      <c r="AI34" s="985">
        <f t="shared" si="15"/>
        <v>0</v>
      </c>
      <c r="AJ34" s="999"/>
      <c r="AK34" s="982">
        <f t="shared" si="0"/>
        <v>0</v>
      </c>
      <c r="AL34" s="983"/>
      <c r="AM34" s="982">
        <f t="shared" si="1"/>
        <v>0</v>
      </c>
      <c r="AN34" s="1006"/>
      <c r="AO34" s="985">
        <f t="shared" si="16"/>
        <v>0</v>
      </c>
      <c r="AP34" s="514">
        <f t="shared" si="17"/>
        <v>0</v>
      </c>
      <c r="AQ34" s="515"/>
      <c r="AR34" s="516"/>
      <c r="AS34" s="515"/>
      <c r="AT34" s="516"/>
      <c r="AU34" s="518"/>
      <c r="AV34" s="963">
        <f t="shared" si="18"/>
        <v>1.98</v>
      </c>
      <c r="AW34" s="963"/>
      <c r="AX34" s="964"/>
      <c r="AY34" s="965">
        <f t="shared" si="19"/>
        <v>0</v>
      </c>
      <c r="AZ34" s="606"/>
      <c r="BA34" s="607"/>
      <c r="BB34" s="607"/>
    </row>
    <row r="35" spans="1:54" ht="57" customHeight="1" x14ac:dyDescent="0.2">
      <c r="A35" s="958" t="s">
        <v>125</v>
      </c>
      <c r="B35" s="958"/>
      <c r="C35" s="958"/>
      <c r="D35" s="958"/>
      <c r="E35" s="958"/>
      <c r="F35" s="111"/>
      <c r="G35" s="111"/>
      <c r="H35" s="1003"/>
      <c r="I35" s="982">
        <f t="shared" si="2"/>
        <v>0</v>
      </c>
      <c r="J35" s="1003"/>
      <c r="K35" s="982">
        <f t="shared" si="3"/>
        <v>0</v>
      </c>
      <c r="L35" s="1006"/>
      <c r="M35" s="985">
        <f t="shared" si="4"/>
        <v>0</v>
      </c>
      <c r="N35" s="1004"/>
      <c r="O35" s="982">
        <f t="shared" si="5"/>
        <v>0</v>
      </c>
      <c r="P35" s="986"/>
      <c r="Q35" s="982">
        <f t="shared" si="20"/>
        <v>0</v>
      </c>
      <c r="R35" s="1005">
        <v>25</v>
      </c>
      <c r="S35" s="982">
        <f t="shared" si="7"/>
        <v>2.75</v>
      </c>
      <c r="T35" s="1007"/>
      <c r="U35" s="987">
        <f t="shared" si="8"/>
        <v>0</v>
      </c>
      <c r="V35" s="996"/>
      <c r="W35" s="982">
        <f t="shared" si="9"/>
        <v>0</v>
      </c>
      <c r="X35" s="1003"/>
      <c r="Y35" s="982">
        <f t="shared" si="10"/>
        <v>0</v>
      </c>
      <c r="Z35" s="988"/>
      <c r="AA35" s="987">
        <f t="shared" si="11"/>
        <v>0</v>
      </c>
      <c r="AB35" s="1003"/>
      <c r="AC35" s="982">
        <f t="shared" si="12"/>
        <v>0</v>
      </c>
      <c r="AD35" s="1006"/>
      <c r="AE35" s="989">
        <f t="shared" si="13"/>
        <v>0</v>
      </c>
      <c r="AF35" s="999"/>
      <c r="AG35" s="982">
        <f t="shared" si="14"/>
        <v>0</v>
      </c>
      <c r="AH35" s="1003"/>
      <c r="AI35" s="985">
        <f t="shared" si="15"/>
        <v>0</v>
      </c>
      <c r="AJ35" s="999"/>
      <c r="AK35" s="982">
        <f t="shared" si="0"/>
        <v>0</v>
      </c>
      <c r="AL35" s="983"/>
      <c r="AM35" s="982">
        <f t="shared" si="1"/>
        <v>0</v>
      </c>
      <c r="AN35" s="1006"/>
      <c r="AO35" s="985">
        <f t="shared" si="16"/>
        <v>0</v>
      </c>
      <c r="AP35" s="514">
        <f t="shared" si="17"/>
        <v>0</v>
      </c>
      <c r="AQ35" s="515"/>
      <c r="AR35" s="516"/>
      <c r="AS35" s="515"/>
      <c r="AT35" s="516"/>
      <c r="AU35" s="518"/>
      <c r="AV35" s="963">
        <f t="shared" si="18"/>
        <v>2.75</v>
      </c>
      <c r="AW35" s="963"/>
      <c r="AX35" s="964"/>
      <c r="AY35" s="965">
        <f t="shared" si="19"/>
        <v>0</v>
      </c>
      <c r="AZ35" s="608"/>
      <c r="BA35" s="607"/>
      <c r="BB35" s="607"/>
    </row>
    <row r="36" spans="1:54" ht="57" customHeight="1" x14ac:dyDescent="0.2">
      <c r="A36" s="954" t="s">
        <v>129</v>
      </c>
      <c r="B36" s="954"/>
      <c r="C36" s="954"/>
      <c r="D36" s="954"/>
      <c r="E36" s="954"/>
      <c r="F36" s="111"/>
      <c r="G36" s="111"/>
      <c r="H36" s="1003"/>
      <c r="I36" s="982">
        <f t="shared" si="2"/>
        <v>0</v>
      </c>
      <c r="J36" s="1003"/>
      <c r="K36" s="982">
        <f t="shared" si="3"/>
        <v>0</v>
      </c>
      <c r="L36" s="1006"/>
      <c r="M36" s="985">
        <f t="shared" si="4"/>
        <v>0</v>
      </c>
      <c r="N36" s="999">
        <v>10</v>
      </c>
      <c r="O36" s="982"/>
      <c r="P36" s="986"/>
      <c r="Q36" s="982">
        <f t="shared" si="20"/>
        <v>0</v>
      </c>
      <c r="R36" s="986">
        <v>60</v>
      </c>
      <c r="S36" s="982">
        <f t="shared" si="7"/>
        <v>6.6</v>
      </c>
      <c r="T36" s="1007"/>
      <c r="U36" s="987">
        <f t="shared" si="8"/>
        <v>0</v>
      </c>
      <c r="V36" s="996"/>
      <c r="W36" s="982">
        <f t="shared" si="9"/>
        <v>0</v>
      </c>
      <c r="X36" s="1003"/>
      <c r="Y36" s="982">
        <f t="shared" si="10"/>
        <v>0</v>
      </c>
      <c r="Z36" s="988"/>
      <c r="AA36" s="987">
        <f t="shared" si="11"/>
        <v>0</v>
      </c>
      <c r="AB36" s="1003"/>
      <c r="AC36" s="982">
        <f t="shared" si="12"/>
        <v>0</v>
      </c>
      <c r="AD36" s="1006"/>
      <c r="AE36" s="989">
        <f t="shared" si="13"/>
        <v>0</v>
      </c>
      <c r="AF36" s="999"/>
      <c r="AG36" s="982">
        <f t="shared" si="14"/>
        <v>0</v>
      </c>
      <c r="AH36" s="1003"/>
      <c r="AI36" s="985">
        <f t="shared" si="15"/>
        <v>0</v>
      </c>
      <c r="AJ36" s="999"/>
      <c r="AK36" s="982">
        <f t="shared" si="0"/>
        <v>0</v>
      </c>
      <c r="AL36" s="983"/>
      <c r="AM36" s="982">
        <f t="shared" si="1"/>
        <v>0</v>
      </c>
      <c r="AN36" s="1006"/>
      <c r="AO36" s="985">
        <f t="shared" si="16"/>
        <v>0</v>
      </c>
      <c r="AP36" s="514">
        <f t="shared" si="17"/>
        <v>10</v>
      </c>
      <c r="AQ36" s="515">
        <v>0.2</v>
      </c>
      <c r="AR36" s="516"/>
      <c r="AS36" s="515"/>
      <c r="AT36" s="516"/>
      <c r="AU36" s="518"/>
      <c r="AV36" s="963">
        <f t="shared" si="18"/>
        <v>6.6</v>
      </c>
      <c r="AW36" s="963"/>
      <c r="AX36" s="964"/>
      <c r="AY36" s="965">
        <f t="shared" si="19"/>
        <v>0.2</v>
      </c>
      <c r="AZ36" s="608"/>
      <c r="BA36" s="607"/>
      <c r="BB36" s="607"/>
    </row>
    <row r="37" spans="1:54" ht="57" customHeight="1" x14ac:dyDescent="0.2">
      <c r="A37" s="954" t="s">
        <v>50</v>
      </c>
      <c r="B37" s="954"/>
      <c r="C37" s="954"/>
      <c r="D37" s="954"/>
      <c r="E37" s="954"/>
      <c r="F37" s="111"/>
      <c r="G37" s="111"/>
      <c r="H37" s="1003"/>
      <c r="I37" s="982">
        <f t="shared" si="2"/>
        <v>0</v>
      </c>
      <c r="J37" s="1003"/>
      <c r="K37" s="982">
        <f t="shared" si="3"/>
        <v>0</v>
      </c>
      <c r="L37" s="1006"/>
      <c r="M37" s="985">
        <f t="shared" si="4"/>
        <v>0</v>
      </c>
      <c r="N37" s="1004">
        <v>14.4</v>
      </c>
      <c r="O37" s="982">
        <f t="shared" si="5"/>
        <v>1.5840000000000001</v>
      </c>
      <c r="P37" s="1006">
        <v>24.5</v>
      </c>
      <c r="Q37" s="982">
        <f t="shared" si="20"/>
        <v>2.6949999999999998</v>
      </c>
      <c r="R37" s="986">
        <v>17</v>
      </c>
      <c r="S37" s="982">
        <f t="shared" si="7"/>
        <v>1.87</v>
      </c>
      <c r="T37" s="1003"/>
      <c r="U37" s="987">
        <f t="shared" si="8"/>
        <v>0</v>
      </c>
      <c r="V37" s="996">
        <v>7</v>
      </c>
      <c r="W37" s="982">
        <f t="shared" si="9"/>
        <v>0.77</v>
      </c>
      <c r="X37" s="1003"/>
      <c r="Y37" s="982">
        <f t="shared" si="10"/>
        <v>0</v>
      </c>
      <c r="Z37" s="988"/>
      <c r="AA37" s="987">
        <f t="shared" si="11"/>
        <v>0</v>
      </c>
      <c r="AB37" s="1003"/>
      <c r="AC37" s="982">
        <f t="shared" si="12"/>
        <v>0</v>
      </c>
      <c r="AD37" s="1006"/>
      <c r="AE37" s="989">
        <f t="shared" si="13"/>
        <v>0</v>
      </c>
      <c r="AF37" s="999"/>
      <c r="AG37" s="982">
        <f t="shared" si="14"/>
        <v>0</v>
      </c>
      <c r="AH37" s="1003"/>
      <c r="AI37" s="985">
        <f t="shared" si="15"/>
        <v>0</v>
      </c>
      <c r="AJ37" s="999"/>
      <c r="AK37" s="982">
        <f t="shared" si="0"/>
        <v>0</v>
      </c>
      <c r="AL37" s="983"/>
      <c r="AM37" s="982">
        <f t="shared" si="1"/>
        <v>0</v>
      </c>
      <c r="AN37" s="1006"/>
      <c r="AO37" s="985">
        <f t="shared" si="16"/>
        <v>0</v>
      </c>
      <c r="AP37" s="514">
        <f t="shared" si="17"/>
        <v>14.4</v>
      </c>
      <c r="AQ37" s="515">
        <v>0.2</v>
      </c>
      <c r="AR37" s="516"/>
      <c r="AS37" s="515"/>
      <c r="AT37" s="516"/>
      <c r="AU37" s="518"/>
      <c r="AV37" s="963">
        <f t="shared" si="18"/>
        <v>4.2240000000000002</v>
      </c>
      <c r="AW37" s="963"/>
      <c r="AX37" s="964"/>
      <c r="AY37" s="965">
        <f t="shared" si="19"/>
        <v>0.2</v>
      </c>
      <c r="AZ37" s="606"/>
      <c r="BA37" s="607"/>
      <c r="BB37" s="607"/>
    </row>
    <row r="38" spans="1:54" ht="57" customHeight="1" x14ac:dyDescent="0.2">
      <c r="A38" s="951" t="s">
        <v>126</v>
      </c>
      <c r="B38" s="952"/>
      <c r="C38" s="952"/>
      <c r="D38" s="952"/>
      <c r="E38" s="953"/>
      <c r="F38" s="111"/>
      <c r="G38" s="111"/>
      <c r="H38" s="1007"/>
      <c r="I38" s="982">
        <f t="shared" si="2"/>
        <v>0</v>
      </c>
      <c r="J38" s="1003"/>
      <c r="K38" s="982">
        <f t="shared" si="3"/>
        <v>0</v>
      </c>
      <c r="L38" s="1006"/>
      <c r="M38" s="985">
        <f t="shared" si="4"/>
        <v>0</v>
      </c>
      <c r="N38" s="1004"/>
      <c r="O38" s="982">
        <f t="shared" si="5"/>
        <v>0</v>
      </c>
      <c r="P38" s="986"/>
      <c r="Q38" s="982">
        <f t="shared" si="20"/>
        <v>0</v>
      </c>
      <c r="R38" s="986"/>
      <c r="S38" s="982">
        <f t="shared" si="7"/>
        <v>0</v>
      </c>
      <c r="T38" s="1003"/>
      <c r="U38" s="987">
        <f t="shared" si="8"/>
        <v>0</v>
      </c>
      <c r="V38" s="996">
        <v>22</v>
      </c>
      <c r="W38" s="982">
        <f t="shared" si="9"/>
        <v>2.42</v>
      </c>
      <c r="X38" s="1003"/>
      <c r="Y38" s="982">
        <f t="shared" si="10"/>
        <v>0</v>
      </c>
      <c r="Z38" s="988"/>
      <c r="AA38" s="987">
        <f t="shared" si="11"/>
        <v>0</v>
      </c>
      <c r="AB38" s="1003"/>
      <c r="AC38" s="982">
        <f t="shared" si="12"/>
        <v>0</v>
      </c>
      <c r="AD38" s="1006"/>
      <c r="AE38" s="989">
        <f t="shared" si="13"/>
        <v>0</v>
      </c>
      <c r="AF38" s="999"/>
      <c r="AG38" s="982">
        <f t="shared" si="14"/>
        <v>0</v>
      </c>
      <c r="AH38" s="1003"/>
      <c r="AI38" s="985">
        <f t="shared" si="15"/>
        <v>0</v>
      </c>
      <c r="AJ38" s="999"/>
      <c r="AK38" s="982">
        <f t="shared" si="0"/>
        <v>0</v>
      </c>
      <c r="AL38" s="983"/>
      <c r="AM38" s="982">
        <f t="shared" si="1"/>
        <v>0</v>
      </c>
      <c r="AN38" s="1006"/>
      <c r="AO38" s="985">
        <f t="shared" si="16"/>
        <v>0</v>
      </c>
      <c r="AP38" s="514">
        <f t="shared" si="17"/>
        <v>0</v>
      </c>
      <c r="AQ38" s="515"/>
      <c r="AR38" s="516"/>
      <c r="AS38" s="515"/>
      <c r="AT38" s="516"/>
      <c r="AU38" s="518"/>
      <c r="AV38" s="963">
        <f t="shared" si="18"/>
        <v>2.42</v>
      </c>
      <c r="AW38" s="963"/>
      <c r="AX38" s="964"/>
      <c r="AY38" s="965">
        <f t="shared" si="19"/>
        <v>0</v>
      </c>
      <c r="AZ38" s="232"/>
      <c r="BA38" s="292"/>
      <c r="BB38" s="293"/>
    </row>
    <row r="39" spans="1:54" ht="57" customHeight="1" x14ac:dyDescent="0.2">
      <c r="A39" s="951" t="s">
        <v>45</v>
      </c>
      <c r="B39" s="952"/>
      <c r="C39" s="952"/>
      <c r="D39" s="952"/>
      <c r="E39" s="953"/>
      <c r="F39" s="111"/>
      <c r="G39" s="111"/>
      <c r="H39" s="1003"/>
      <c r="I39" s="982">
        <f t="shared" si="2"/>
        <v>0</v>
      </c>
      <c r="J39" s="1003"/>
      <c r="K39" s="982">
        <f t="shared" si="3"/>
        <v>0</v>
      </c>
      <c r="L39" s="1006"/>
      <c r="M39" s="985">
        <f t="shared" si="4"/>
        <v>0</v>
      </c>
      <c r="N39" s="1004">
        <v>3.6</v>
      </c>
      <c r="O39" s="982">
        <f t="shared" si="5"/>
        <v>0.39600000000000002</v>
      </c>
      <c r="P39" s="1008">
        <v>3</v>
      </c>
      <c r="Q39" s="982">
        <f t="shared" si="20"/>
        <v>0.33</v>
      </c>
      <c r="R39" s="986">
        <v>10</v>
      </c>
      <c r="S39" s="982">
        <f t="shared" si="7"/>
        <v>1.1000000000000001</v>
      </c>
      <c r="T39" s="1003"/>
      <c r="U39" s="987">
        <f t="shared" si="8"/>
        <v>0</v>
      </c>
      <c r="V39" s="994">
        <v>3</v>
      </c>
      <c r="W39" s="982">
        <f t="shared" si="9"/>
        <v>0.33</v>
      </c>
      <c r="X39" s="1003"/>
      <c r="Y39" s="982">
        <f t="shared" si="10"/>
        <v>0</v>
      </c>
      <c r="Z39" s="988"/>
      <c r="AA39" s="987">
        <f t="shared" si="11"/>
        <v>0</v>
      </c>
      <c r="AB39" s="1003"/>
      <c r="AC39" s="982">
        <f t="shared" si="12"/>
        <v>0</v>
      </c>
      <c r="AD39" s="1006"/>
      <c r="AE39" s="989">
        <f t="shared" si="13"/>
        <v>0</v>
      </c>
      <c r="AF39" s="1004"/>
      <c r="AG39" s="982">
        <f t="shared" si="14"/>
        <v>0</v>
      </c>
      <c r="AH39" s="1003"/>
      <c r="AI39" s="985">
        <f t="shared" si="15"/>
        <v>0</v>
      </c>
      <c r="AJ39" s="1004">
        <v>2</v>
      </c>
      <c r="AK39" s="982">
        <f t="shared" si="0"/>
        <v>0.22</v>
      </c>
      <c r="AL39" s="983"/>
      <c r="AM39" s="982">
        <f t="shared" si="1"/>
        <v>0</v>
      </c>
      <c r="AN39" s="1006"/>
      <c r="AO39" s="985">
        <f t="shared" si="16"/>
        <v>0</v>
      </c>
      <c r="AP39" s="514">
        <f t="shared" si="17"/>
        <v>3.6</v>
      </c>
      <c r="AQ39" s="515">
        <v>0.1</v>
      </c>
      <c r="AR39" s="516"/>
      <c r="AS39" s="515"/>
      <c r="AT39" s="516"/>
      <c r="AU39" s="518"/>
      <c r="AV39" s="963">
        <f t="shared" si="18"/>
        <v>2.0460000000000003</v>
      </c>
      <c r="AW39" s="963"/>
      <c r="AX39" s="964"/>
      <c r="AY39" s="965">
        <f t="shared" si="19"/>
        <v>0.1</v>
      </c>
      <c r="AZ39" s="232"/>
      <c r="BA39" s="292"/>
      <c r="BB39" s="293"/>
    </row>
    <row r="40" spans="1:54" ht="57" customHeight="1" x14ac:dyDescent="0.2">
      <c r="A40" s="954" t="s">
        <v>44</v>
      </c>
      <c r="B40" s="954"/>
      <c r="C40" s="954"/>
      <c r="D40" s="954"/>
      <c r="E40" s="954"/>
      <c r="F40" s="111"/>
      <c r="G40" s="111"/>
      <c r="H40" s="1007">
        <v>4.5</v>
      </c>
      <c r="I40" s="982">
        <f t="shared" si="2"/>
        <v>0.495</v>
      </c>
      <c r="J40" s="999"/>
      <c r="K40" s="982">
        <f t="shared" si="3"/>
        <v>0</v>
      </c>
      <c r="L40" s="1006"/>
      <c r="M40" s="985">
        <f t="shared" si="4"/>
        <v>0</v>
      </c>
      <c r="N40" s="999"/>
      <c r="O40" s="982">
        <f t="shared" si="5"/>
        <v>0</v>
      </c>
      <c r="P40" s="999"/>
      <c r="Q40" s="982">
        <f t="shared" si="20"/>
        <v>0</v>
      </c>
      <c r="R40" s="999"/>
      <c r="S40" s="982">
        <f t="shared" si="7"/>
        <v>0</v>
      </c>
      <c r="T40" s="1007"/>
      <c r="U40" s="987">
        <f t="shared" si="8"/>
        <v>0</v>
      </c>
      <c r="V40" s="996"/>
      <c r="W40" s="982">
        <f t="shared" si="9"/>
        <v>0</v>
      </c>
      <c r="X40" s="1003"/>
      <c r="Y40" s="982">
        <f t="shared" si="10"/>
        <v>0</v>
      </c>
      <c r="Z40" s="988"/>
      <c r="AA40" s="987">
        <f t="shared" si="11"/>
        <v>0</v>
      </c>
      <c r="AB40" s="1003"/>
      <c r="AC40" s="982">
        <f t="shared" si="12"/>
        <v>0</v>
      </c>
      <c r="AD40" s="1006"/>
      <c r="AE40" s="989">
        <f t="shared" si="13"/>
        <v>0</v>
      </c>
      <c r="AF40" s="999"/>
      <c r="AG40" s="982">
        <f t="shared" si="14"/>
        <v>0</v>
      </c>
      <c r="AH40" s="1003"/>
      <c r="AI40" s="985">
        <f t="shared" si="15"/>
        <v>0</v>
      </c>
      <c r="AJ40" s="1004">
        <v>1</v>
      </c>
      <c r="AK40" s="982">
        <f t="shared" si="0"/>
        <v>0.11</v>
      </c>
      <c r="AL40" s="983">
        <v>3</v>
      </c>
      <c r="AM40" s="982">
        <f t="shared" si="1"/>
        <v>0.33</v>
      </c>
      <c r="AN40" s="1006"/>
      <c r="AO40" s="985">
        <f t="shared" si="16"/>
        <v>0</v>
      </c>
      <c r="AP40" s="514">
        <f t="shared" si="17"/>
        <v>0</v>
      </c>
      <c r="AQ40" s="515"/>
      <c r="AR40" s="516"/>
      <c r="AS40" s="515"/>
      <c r="AT40" s="516"/>
      <c r="AU40" s="518"/>
      <c r="AV40" s="963">
        <f t="shared" si="18"/>
        <v>0.93500000000000005</v>
      </c>
      <c r="AW40" s="963"/>
      <c r="AX40" s="964"/>
      <c r="AY40" s="965">
        <f t="shared" si="19"/>
        <v>0</v>
      </c>
      <c r="AZ40" s="606"/>
      <c r="BA40" s="607"/>
      <c r="BB40" s="607"/>
    </row>
    <row r="41" spans="1:54" ht="57" customHeight="1" x14ac:dyDescent="0.2">
      <c r="A41" s="954" t="s">
        <v>46</v>
      </c>
      <c r="B41" s="954"/>
      <c r="C41" s="954"/>
      <c r="D41" s="954"/>
      <c r="E41" s="954"/>
      <c r="F41" s="111"/>
      <c r="G41" s="111"/>
      <c r="H41" s="1003">
        <v>90</v>
      </c>
      <c r="I41" s="982">
        <f t="shared" si="2"/>
        <v>9.9</v>
      </c>
      <c r="J41" s="1003"/>
      <c r="K41" s="982">
        <f t="shared" si="3"/>
        <v>0</v>
      </c>
      <c r="L41" s="986">
        <v>50</v>
      </c>
      <c r="M41" s="985">
        <f t="shared" si="4"/>
        <v>5.5</v>
      </c>
      <c r="N41" s="999"/>
      <c r="O41" s="982">
        <f t="shared" si="5"/>
        <v>0</v>
      </c>
      <c r="P41" s="986"/>
      <c r="Q41" s="982">
        <f t="shared" si="20"/>
        <v>0</v>
      </c>
      <c r="R41" s="986"/>
      <c r="S41" s="982">
        <f t="shared" si="7"/>
        <v>0</v>
      </c>
      <c r="T41" s="1003"/>
      <c r="U41" s="987">
        <f t="shared" si="8"/>
        <v>0</v>
      </c>
      <c r="V41" s="996"/>
      <c r="W41" s="982">
        <f t="shared" si="9"/>
        <v>0</v>
      </c>
      <c r="X41" s="1003"/>
      <c r="Y41" s="982">
        <f t="shared" si="10"/>
        <v>0</v>
      </c>
      <c r="Z41" s="988"/>
      <c r="AA41" s="987">
        <f t="shared" si="11"/>
        <v>0</v>
      </c>
      <c r="AB41" s="1003"/>
      <c r="AC41" s="982">
        <f t="shared" si="12"/>
        <v>0</v>
      </c>
      <c r="AD41" s="1006"/>
      <c r="AE41" s="989">
        <f t="shared" si="13"/>
        <v>0</v>
      </c>
      <c r="AF41" s="999"/>
      <c r="AG41" s="982">
        <f t="shared" si="14"/>
        <v>0</v>
      </c>
      <c r="AH41" s="999"/>
      <c r="AI41" s="985">
        <f t="shared" si="15"/>
        <v>0</v>
      </c>
      <c r="AJ41" s="1004">
        <v>8.6</v>
      </c>
      <c r="AK41" s="982">
        <f t="shared" si="0"/>
        <v>0.94599999999999995</v>
      </c>
      <c r="AL41" s="983">
        <v>100</v>
      </c>
      <c r="AM41" s="982">
        <f t="shared" si="1"/>
        <v>11</v>
      </c>
      <c r="AN41" s="1006"/>
      <c r="AO41" s="985">
        <f t="shared" si="16"/>
        <v>0</v>
      </c>
      <c r="AP41" s="514">
        <f t="shared" si="17"/>
        <v>0</v>
      </c>
      <c r="AQ41" s="515"/>
      <c r="AR41" s="516"/>
      <c r="AS41" s="515"/>
      <c r="AT41" s="516"/>
      <c r="AU41" s="518"/>
      <c r="AV41" s="963">
        <f t="shared" si="18"/>
        <v>27.346</v>
      </c>
      <c r="AW41" s="963"/>
      <c r="AX41" s="964"/>
      <c r="AY41" s="965">
        <f t="shared" si="19"/>
        <v>0</v>
      </c>
      <c r="AZ41" s="608"/>
      <c r="BA41" s="607"/>
      <c r="BB41" s="607"/>
    </row>
    <row r="42" spans="1:54" ht="57" customHeight="1" x14ac:dyDescent="0.2">
      <c r="A42" s="954" t="s">
        <v>51</v>
      </c>
      <c r="B42" s="954"/>
      <c r="C42" s="954"/>
      <c r="D42" s="954"/>
      <c r="E42" s="954"/>
      <c r="F42" s="111"/>
      <c r="G42" s="111"/>
      <c r="H42" s="1003"/>
      <c r="I42" s="982">
        <f t="shared" si="2"/>
        <v>0</v>
      </c>
      <c r="J42" s="1003"/>
      <c r="K42" s="982">
        <f t="shared" si="3"/>
        <v>0</v>
      </c>
      <c r="L42" s="1006"/>
      <c r="M42" s="985">
        <f t="shared" si="4"/>
        <v>0</v>
      </c>
      <c r="N42" s="1004">
        <v>16.8</v>
      </c>
      <c r="O42" s="982">
        <f t="shared" si="5"/>
        <v>1.8480000000000001</v>
      </c>
      <c r="P42" s="1006"/>
      <c r="Q42" s="982">
        <f t="shared" si="20"/>
        <v>0</v>
      </c>
      <c r="R42" s="986">
        <v>21</v>
      </c>
      <c r="S42" s="982">
        <f t="shared" si="7"/>
        <v>2.31</v>
      </c>
      <c r="T42" s="1003"/>
      <c r="U42" s="987">
        <f t="shared" si="8"/>
        <v>0</v>
      </c>
      <c r="V42" s="996"/>
      <c r="W42" s="982">
        <f t="shared" si="9"/>
        <v>0</v>
      </c>
      <c r="X42" s="1003"/>
      <c r="Y42" s="982">
        <f t="shared" si="10"/>
        <v>0</v>
      </c>
      <c r="Z42" s="1003"/>
      <c r="AA42" s="987">
        <f t="shared" si="11"/>
        <v>0</v>
      </c>
      <c r="AB42" s="1003"/>
      <c r="AC42" s="982">
        <f t="shared" si="12"/>
        <v>0</v>
      </c>
      <c r="AD42" s="1006"/>
      <c r="AE42" s="989">
        <f t="shared" si="13"/>
        <v>0</v>
      </c>
      <c r="AF42" s="999"/>
      <c r="AG42" s="982">
        <f t="shared" si="14"/>
        <v>0</v>
      </c>
      <c r="AH42" s="1003"/>
      <c r="AI42" s="985">
        <f t="shared" si="15"/>
        <v>0</v>
      </c>
      <c r="AJ42" s="999"/>
      <c r="AK42" s="982">
        <f t="shared" si="0"/>
        <v>0</v>
      </c>
      <c r="AL42" s="983"/>
      <c r="AM42" s="982">
        <f t="shared" si="1"/>
        <v>0</v>
      </c>
      <c r="AN42" s="1006"/>
      <c r="AO42" s="985">
        <f t="shared" si="16"/>
        <v>0</v>
      </c>
      <c r="AP42" s="514">
        <f t="shared" si="17"/>
        <v>16.8</v>
      </c>
      <c r="AQ42" s="515">
        <v>0.2</v>
      </c>
      <c r="AR42" s="516"/>
      <c r="AS42" s="515"/>
      <c r="AT42" s="516"/>
      <c r="AU42" s="519"/>
      <c r="AV42" s="963">
        <f t="shared" si="18"/>
        <v>4.1580000000000004</v>
      </c>
      <c r="AW42" s="963"/>
      <c r="AX42" s="964"/>
      <c r="AY42" s="965">
        <f t="shared" si="19"/>
        <v>0.2</v>
      </c>
      <c r="AZ42" s="607"/>
      <c r="BA42" s="607"/>
      <c r="BB42" s="607"/>
    </row>
    <row r="43" spans="1:54" ht="57" customHeight="1" x14ac:dyDescent="0.2">
      <c r="A43" s="954" t="s">
        <v>47</v>
      </c>
      <c r="B43" s="954"/>
      <c r="C43" s="954"/>
      <c r="D43" s="954"/>
      <c r="E43" s="954"/>
      <c r="F43" s="111"/>
      <c r="G43" s="111"/>
      <c r="H43" s="1003"/>
      <c r="I43" s="982">
        <f t="shared" si="2"/>
        <v>0</v>
      </c>
      <c r="J43" s="1009"/>
      <c r="K43" s="982">
        <f t="shared" si="3"/>
        <v>0</v>
      </c>
      <c r="L43" s="1006"/>
      <c r="M43" s="985">
        <f t="shared" si="4"/>
        <v>0</v>
      </c>
      <c r="N43" s="999"/>
      <c r="O43" s="982">
        <f t="shared" si="5"/>
        <v>0</v>
      </c>
      <c r="P43" s="986">
        <v>5</v>
      </c>
      <c r="Q43" s="982">
        <f t="shared" si="20"/>
        <v>0.55000000000000004</v>
      </c>
      <c r="R43" s="986"/>
      <c r="S43" s="982">
        <f t="shared" si="7"/>
        <v>0</v>
      </c>
      <c r="T43" s="1007"/>
      <c r="U43" s="987">
        <f t="shared" si="8"/>
        <v>0</v>
      </c>
      <c r="V43" s="996"/>
      <c r="W43" s="982">
        <f t="shared" si="9"/>
        <v>0</v>
      </c>
      <c r="X43" s="1003"/>
      <c r="Y43" s="982">
        <f t="shared" si="10"/>
        <v>0</v>
      </c>
      <c r="Z43" s="988"/>
      <c r="AA43" s="987">
        <f t="shared" si="11"/>
        <v>0</v>
      </c>
      <c r="AB43" s="1003"/>
      <c r="AC43" s="982">
        <f t="shared" si="12"/>
        <v>0</v>
      </c>
      <c r="AD43" s="1006"/>
      <c r="AE43" s="989">
        <f t="shared" si="13"/>
        <v>0</v>
      </c>
      <c r="AF43" s="1004"/>
      <c r="AG43" s="982">
        <f t="shared" si="14"/>
        <v>0</v>
      </c>
      <c r="AH43" s="1003"/>
      <c r="AI43" s="985">
        <f t="shared" si="15"/>
        <v>0</v>
      </c>
      <c r="AJ43" s="1004">
        <v>32</v>
      </c>
      <c r="AK43" s="982">
        <f t="shared" si="0"/>
        <v>3.52</v>
      </c>
      <c r="AL43" s="983"/>
      <c r="AM43" s="982">
        <f t="shared" si="1"/>
        <v>0</v>
      </c>
      <c r="AN43" s="1006"/>
      <c r="AO43" s="985">
        <f t="shared" si="16"/>
        <v>0</v>
      </c>
      <c r="AP43" s="514">
        <f t="shared" si="17"/>
        <v>0</v>
      </c>
      <c r="AQ43" s="515"/>
      <c r="AR43" s="516"/>
      <c r="AS43" s="515"/>
      <c r="AT43" s="516"/>
      <c r="AU43" s="518"/>
      <c r="AV43" s="963">
        <f t="shared" si="18"/>
        <v>3.52</v>
      </c>
      <c r="AW43" s="963"/>
      <c r="AX43" s="964"/>
      <c r="AY43" s="965">
        <f t="shared" si="19"/>
        <v>0</v>
      </c>
      <c r="AZ43" s="606"/>
      <c r="BA43" s="607"/>
      <c r="BB43" s="607"/>
    </row>
    <row r="44" spans="1:54" ht="57" customHeight="1" x14ac:dyDescent="0.2">
      <c r="A44" s="951" t="s">
        <v>127</v>
      </c>
      <c r="B44" s="952"/>
      <c r="C44" s="952"/>
      <c r="D44" s="952"/>
      <c r="E44" s="953"/>
      <c r="F44" s="111"/>
      <c r="G44" s="111"/>
      <c r="H44" s="1003"/>
      <c r="I44" s="982">
        <f t="shared" si="2"/>
        <v>0</v>
      </c>
      <c r="J44" s="1003"/>
      <c r="K44" s="982">
        <f t="shared" si="3"/>
        <v>0</v>
      </c>
      <c r="L44" s="1006"/>
      <c r="M44" s="985">
        <f t="shared" si="4"/>
        <v>0</v>
      </c>
      <c r="N44" s="1004"/>
      <c r="O44" s="982">
        <f t="shared" si="5"/>
        <v>0</v>
      </c>
      <c r="P44" s="986"/>
      <c r="Q44" s="982">
        <f t="shared" si="20"/>
        <v>0</v>
      </c>
      <c r="R44" s="986"/>
      <c r="S44" s="982">
        <f t="shared" si="7"/>
        <v>0</v>
      </c>
      <c r="T44" s="1003"/>
      <c r="U44" s="987">
        <f t="shared" si="8"/>
        <v>0</v>
      </c>
      <c r="V44" s="996">
        <v>28</v>
      </c>
      <c r="W44" s="982">
        <f t="shared" si="9"/>
        <v>3.08</v>
      </c>
      <c r="X44" s="1003"/>
      <c r="Y44" s="982">
        <f t="shared" si="10"/>
        <v>0</v>
      </c>
      <c r="Z44" s="988"/>
      <c r="AA44" s="987">
        <f t="shared" si="11"/>
        <v>0</v>
      </c>
      <c r="AB44" s="1003"/>
      <c r="AC44" s="982">
        <f t="shared" si="12"/>
        <v>0</v>
      </c>
      <c r="AD44" s="1006"/>
      <c r="AE44" s="989">
        <f t="shared" si="13"/>
        <v>0</v>
      </c>
      <c r="AF44" s="999"/>
      <c r="AG44" s="982">
        <f t="shared" si="14"/>
        <v>0</v>
      </c>
      <c r="AH44" s="1003"/>
      <c r="AI44" s="985">
        <f t="shared" si="15"/>
        <v>0</v>
      </c>
      <c r="AJ44" s="999"/>
      <c r="AK44" s="982">
        <f t="shared" si="0"/>
        <v>0</v>
      </c>
      <c r="AL44" s="983"/>
      <c r="AM44" s="982">
        <f t="shared" si="1"/>
        <v>0</v>
      </c>
      <c r="AN44" s="1006"/>
      <c r="AO44" s="985">
        <f t="shared" si="16"/>
        <v>0</v>
      </c>
      <c r="AP44" s="514">
        <f t="shared" si="17"/>
        <v>0</v>
      </c>
      <c r="AQ44" s="515"/>
      <c r="AR44" s="516"/>
      <c r="AS44" s="515"/>
      <c r="AT44" s="516"/>
      <c r="AU44" s="518"/>
      <c r="AV44" s="963">
        <f t="shared" si="18"/>
        <v>3.08</v>
      </c>
      <c r="AW44" s="963"/>
      <c r="AX44" s="964"/>
      <c r="AY44" s="965">
        <f t="shared" si="19"/>
        <v>0</v>
      </c>
      <c r="AZ44" s="601"/>
      <c r="BA44" s="602"/>
      <c r="BB44" s="603"/>
    </row>
    <row r="45" spans="1:54" ht="57" customHeight="1" x14ac:dyDescent="0.2">
      <c r="A45" s="951" t="s">
        <v>111</v>
      </c>
      <c r="B45" s="952"/>
      <c r="C45" s="952"/>
      <c r="D45" s="952"/>
      <c r="E45" s="953"/>
      <c r="F45" s="111"/>
      <c r="G45" s="111"/>
      <c r="H45" s="1003"/>
      <c r="I45" s="982">
        <f t="shared" si="2"/>
        <v>0</v>
      </c>
      <c r="J45" s="1003"/>
      <c r="K45" s="982">
        <f t="shared" si="3"/>
        <v>0</v>
      </c>
      <c r="L45" s="1006"/>
      <c r="M45" s="985">
        <f t="shared" si="4"/>
        <v>0</v>
      </c>
      <c r="N45" s="1004"/>
      <c r="O45" s="982">
        <f t="shared" si="5"/>
        <v>0</v>
      </c>
      <c r="P45" s="986"/>
      <c r="Q45" s="982">
        <f t="shared" si="20"/>
        <v>0</v>
      </c>
      <c r="R45" s="986"/>
      <c r="S45" s="982">
        <f t="shared" si="7"/>
        <v>0</v>
      </c>
      <c r="T45" s="1007"/>
      <c r="U45" s="987">
        <f t="shared" si="8"/>
        <v>0</v>
      </c>
      <c r="V45" s="996"/>
      <c r="W45" s="982">
        <f t="shared" si="9"/>
        <v>0</v>
      </c>
      <c r="X45" s="1003"/>
      <c r="Y45" s="982">
        <f t="shared" si="10"/>
        <v>0</v>
      </c>
      <c r="Z45" s="988"/>
      <c r="AA45" s="987">
        <f t="shared" si="11"/>
        <v>0</v>
      </c>
      <c r="AB45" s="1003"/>
      <c r="AC45" s="982">
        <f t="shared" si="12"/>
        <v>0</v>
      </c>
      <c r="AD45" s="1006"/>
      <c r="AE45" s="989">
        <f t="shared" si="13"/>
        <v>0</v>
      </c>
      <c r="AF45" s="999">
        <v>30</v>
      </c>
      <c r="AG45" s="982">
        <f t="shared" si="14"/>
        <v>3.3</v>
      </c>
      <c r="AH45" s="1003"/>
      <c r="AI45" s="985">
        <f t="shared" si="15"/>
        <v>0</v>
      </c>
      <c r="AJ45" s="999"/>
      <c r="AK45" s="982">
        <f t="shared" si="0"/>
        <v>0</v>
      </c>
      <c r="AL45" s="983"/>
      <c r="AM45" s="982">
        <f t="shared" si="1"/>
        <v>0</v>
      </c>
      <c r="AN45" s="1006"/>
      <c r="AO45" s="985">
        <f t="shared" si="16"/>
        <v>0</v>
      </c>
      <c r="AP45" s="514">
        <f t="shared" si="17"/>
        <v>0</v>
      </c>
      <c r="AQ45" s="515"/>
      <c r="AR45" s="516"/>
      <c r="AS45" s="515"/>
      <c r="AT45" s="516"/>
      <c r="AU45" s="518"/>
      <c r="AV45" s="963">
        <f t="shared" si="18"/>
        <v>3.3</v>
      </c>
      <c r="AW45" s="963"/>
      <c r="AX45" s="964"/>
      <c r="AY45" s="965">
        <f t="shared" si="19"/>
        <v>0</v>
      </c>
      <c r="AZ45" s="601"/>
      <c r="BA45" s="602"/>
      <c r="BB45" s="603"/>
    </row>
    <row r="46" spans="1:54" ht="57" customHeight="1" x14ac:dyDescent="0.2">
      <c r="A46" s="951" t="s">
        <v>97</v>
      </c>
      <c r="B46" s="952"/>
      <c r="C46" s="952"/>
      <c r="D46" s="952"/>
      <c r="E46" s="953"/>
      <c r="F46" s="111"/>
      <c r="G46" s="111"/>
      <c r="H46" s="1003"/>
      <c r="I46" s="982">
        <f t="shared" si="2"/>
        <v>0</v>
      </c>
      <c r="J46" s="1003">
        <v>15</v>
      </c>
      <c r="K46" s="982">
        <f t="shared" si="3"/>
        <v>1.65</v>
      </c>
      <c r="L46" s="1006"/>
      <c r="M46" s="985">
        <f t="shared" si="4"/>
        <v>0</v>
      </c>
      <c r="N46" s="999"/>
      <c r="O46" s="982">
        <f t="shared" si="5"/>
        <v>0</v>
      </c>
      <c r="P46" s="986"/>
      <c r="Q46" s="982">
        <f t="shared" si="20"/>
        <v>0</v>
      </c>
      <c r="R46" s="1006"/>
      <c r="S46" s="982">
        <f t="shared" si="7"/>
        <v>0</v>
      </c>
      <c r="T46" s="1003"/>
      <c r="U46" s="987">
        <f t="shared" si="8"/>
        <v>0</v>
      </c>
      <c r="V46" s="996"/>
      <c r="W46" s="982">
        <f t="shared" si="9"/>
        <v>0</v>
      </c>
      <c r="X46" s="1004"/>
      <c r="Y46" s="982">
        <f t="shared" si="10"/>
        <v>0</v>
      </c>
      <c r="Z46" s="988"/>
      <c r="AA46" s="987">
        <f t="shared" si="11"/>
        <v>0</v>
      </c>
      <c r="AB46" s="1003"/>
      <c r="AC46" s="982">
        <f t="shared" si="12"/>
        <v>0</v>
      </c>
      <c r="AD46" s="1006"/>
      <c r="AE46" s="989">
        <f t="shared" si="13"/>
        <v>0</v>
      </c>
      <c r="AF46" s="999"/>
      <c r="AG46" s="982">
        <f t="shared" si="14"/>
        <v>0</v>
      </c>
      <c r="AH46" s="1003"/>
      <c r="AI46" s="985">
        <f t="shared" si="15"/>
        <v>0</v>
      </c>
      <c r="AJ46" s="999"/>
      <c r="AK46" s="982">
        <f t="shared" si="0"/>
        <v>0</v>
      </c>
      <c r="AL46" s="983"/>
      <c r="AM46" s="982">
        <f t="shared" si="1"/>
        <v>0</v>
      </c>
      <c r="AN46" s="1006"/>
      <c r="AO46" s="985">
        <f t="shared" si="16"/>
        <v>0</v>
      </c>
      <c r="AP46" s="514">
        <f t="shared" si="17"/>
        <v>0</v>
      </c>
      <c r="AQ46" s="515"/>
      <c r="AR46" s="516"/>
      <c r="AS46" s="515"/>
      <c r="AT46" s="516"/>
      <c r="AU46" s="520"/>
      <c r="AV46" s="963">
        <f t="shared" si="18"/>
        <v>1.65</v>
      </c>
      <c r="AW46" s="963"/>
      <c r="AX46" s="964"/>
      <c r="AY46" s="965">
        <f t="shared" si="19"/>
        <v>0</v>
      </c>
      <c r="AZ46" s="601"/>
      <c r="BA46" s="602"/>
      <c r="BB46" s="603"/>
    </row>
    <row r="47" spans="1:54" ht="57" customHeight="1" x14ac:dyDescent="0.2">
      <c r="A47" s="951" t="s">
        <v>48</v>
      </c>
      <c r="B47" s="952"/>
      <c r="C47" s="952"/>
      <c r="D47" s="952"/>
      <c r="E47" s="953"/>
      <c r="F47" s="111"/>
      <c r="G47" s="111"/>
      <c r="H47" s="1007">
        <v>4.5</v>
      </c>
      <c r="I47" s="982">
        <f t="shared" ref="I47" si="21">+H47*$M$14/1000</f>
        <v>0.495</v>
      </c>
      <c r="J47" s="1003"/>
      <c r="K47" s="982">
        <f t="shared" ref="K47" si="22">+J47*$M$14/1000</f>
        <v>0</v>
      </c>
      <c r="L47" s="1006">
        <v>9</v>
      </c>
      <c r="M47" s="985">
        <f t="shared" ref="M47" si="23">+L47*$M$14/1000</f>
        <v>0.99</v>
      </c>
      <c r="N47" s="999"/>
      <c r="O47" s="982">
        <f t="shared" ref="O47" si="24">+N47*$M$14/1000</f>
        <v>0</v>
      </c>
      <c r="P47" s="986"/>
      <c r="Q47" s="982">
        <f t="shared" ref="Q47" si="25">+P47*$M$14/1000</f>
        <v>0</v>
      </c>
      <c r="R47" s="986"/>
      <c r="S47" s="982">
        <f t="shared" ref="S47" si="26">+R47*$M$14/1000</f>
        <v>0</v>
      </c>
      <c r="T47" s="1003"/>
      <c r="U47" s="987">
        <f t="shared" ref="U47" si="27">+T47*$M$14/1000</f>
        <v>0</v>
      </c>
      <c r="V47" s="996"/>
      <c r="W47" s="982">
        <f t="shared" ref="W47" si="28">+V47*$M$14/1000</f>
        <v>0</v>
      </c>
      <c r="X47" s="999">
        <v>12</v>
      </c>
      <c r="Y47" s="982">
        <f t="shared" ref="Y47" si="29">+X47*$M$14/1000</f>
        <v>1.32</v>
      </c>
      <c r="Z47" s="988"/>
      <c r="AA47" s="987">
        <f t="shared" ref="AA47" si="30">+Z47*$M$14/1000</f>
        <v>0</v>
      </c>
      <c r="AB47" s="1003"/>
      <c r="AC47" s="982">
        <f t="shared" ref="AC47" si="31">+AB47*$M$14/1000</f>
        <v>0</v>
      </c>
      <c r="AD47" s="1006"/>
      <c r="AE47" s="989">
        <f t="shared" ref="AE47" si="32">+AD47*$M$14/1000</f>
        <v>0</v>
      </c>
      <c r="AF47" s="999"/>
      <c r="AG47" s="987">
        <f t="shared" ref="AG47" si="33">+AF47*$M$14/1000</f>
        <v>0</v>
      </c>
      <c r="AH47" s="1003"/>
      <c r="AI47" s="985">
        <f t="shared" ref="AI47" si="34">+AH47*$M$14/1000</f>
        <v>0</v>
      </c>
      <c r="AJ47" s="1004">
        <v>4.2</v>
      </c>
      <c r="AK47" s="982">
        <f t="shared" ref="AK47" si="35">+AJ47*$M$14/1000</f>
        <v>0.46200000000000002</v>
      </c>
      <c r="AL47" s="983">
        <v>3</v>
      </c>
      <c r="AM47" s="982">
        <f t="shared" ref="AM47" si="36">+AL47*$M$14/1000</f>
        <v>0.33</v>
      </c>
      <c r="AN47" s="1006">
        <v>9</v>
      </c>
      <c r="AO47" s="985">
        <f t="shared" ref="AO47" si="37">+AN47*$M$14/1000</f>
        <v>0.99</v>
      </c>
      <c r="AP47" s="514">
        <f t="shared" si="17"/>
        <v>0</v>
      </c>
      <c r="AQ47" s="515"/>
      <c r="AR47" s="516"/>
      <c r="AS47" s="515"/>
      <c r="AT47" s="516"/>
      <c r="AU47" s="520"/>
      <c r="AV47" s="963">
        <f t="shared" si="18"/>
        <v>4.5869999999999997</v>
      </c>
      <c r="AW47" s="963"/>
      <c r="AX47" s="964"/>
      <c r="AY47" s="965">
        <f t="shared" si="19"/>
        <v>0</v>
      </c>
      <c r="AZ47" s="601"/>
      <c r="BA47" s="602"/>
      <c r="BB47" s="603"/>
    </row>
    <row r="48" spans="1:54" ht="57" customHeight="1" x14ac:dyDescent="0.2">
      <c r="A48" s="954" t="s">
        <v>85</v>
      </c>
      <c r="B48" s="954"/>
      <c r="C48" s="954"/>
      <c r="D48" s="954"/>
      <c r="E48" s="954"/>
      <c r="F48" s="111"/>
      <c r="G48" s="111"/>
      <c r="H48" s="1003"/>
      <c r="I48" s="982">
        <f t="shared" si="2"/>
        <v>0</v>
      </c>
      <c r="J48" s="1003"/>
      <c r="K48" s="982">
        <f t="shared" si="3"/>
        <v>0</v>
      </c>
      <c r="L48" s="1006"/>
      <c r="M48" s="985">
        <f t="shared" si="4"/>
        <v>0</v>
      </c>
      <c r="N48" s="1004">
        <v>38</v>
      </c>
      <c r="O48" s="982">
        <f t="shared" si="5"/>
        <v>4.18</v>
      </c>
      <c r="P48" s="986"/>
      <c r="Q48" s="982">
        <f t="shared" si="20"/>
        <v>0</v>
      </c>
      <c r="R48" s="1003"/>
      <c r="S48" s="982">
        <f t="shared" si="7"/>
        <v>0</v>
      </c>
      <c r="T48" s="1003"/>
      <c r="U48" s="987">
        <f t="shared" si="8"/>
        <v>0</v>
      </c>
      <c r="V48" s="994"/>
      <c r="W48" s="982">
        <f t="shared" si="9"/>
        <v>0</v>
      </c>
      <c r="X48" s="999"/>
      <c r="Y48" s="982">
        <f t="shared" si="10"/>
        <v>0</v>
      </c>
      <c r="Z48" s="988"/>
      <c r="AA48" s="987">
        <f t="shared" si="11"/>
        <v>0</v>
      </c>
      <c r="AB48" s="1003"/>
      <c r="AC48" s="982">
        <f t="shared" si="12"/>
        <v>0</v>
      </c>
      <c r="AD48" s="1006"/>
      <c r="AE48" s="989">
        <f t="shared" si="13"/>
        <v>0</v>
      </c>
      <c r="AF48" s="1004"/>
      <c r="AG48" s="982">
        <f t="shared" si="14"/>
        <v>0</v>
      </c>
      <c r="AH48" s="1003"/>
      <c r="AI48" s="985">
        <f t="shared" si="15"/>
        <v>0</v>
      </c>
      <c r="AJ48" s="1004"/>
      <c r="AK48" s="982">
        <f t="shared" si="0"/>
        <v>0</v>
      </c>
      <c r="AL48" s="983"/>
      <c r="AM48" s="982">
        <f t="shared" si="1"/>
        <v>0</v>
      </c>
      <c r="AN48" s="999"/>
      <c r="AO48" s="985">
        <f t="shared" si="16"/>
        <v>0</v>
      </c>
      <c r="AP48" s="514">
        <f t="shared" si="17"/>
        <v>38</v>
      </c>
      <c r="AQ48" s="515">
        <v>0.5</v>
      </c>
      <c r="AR48" s="516"/>
      <c r="AS48" s="515"/>
      <c r="AT48" s="516"/>
      <c r="AU48" s="518"/>
      <c r="AV48" s="963">
        <f t="shared" si="18"/>
        <v>4.18</v>
      </c>
      <c r="AW48" s="963"/>
      <c r="AX48" s="964"/>
      <c r="AY48" s="965">
        <f t="shared" si="19"/>
        <v>0.5</v>
      </c>
      <c r="AZ48" s="601"/>
      <c r="BA48" s="602"/>
      <c r="BB48" s="603"/>
    </row>
    <row r="49" spans="1:54" ht="57" customHeight="1" x14ac:dyDescent="0.2">
      <c r="A49" s="951" t="s">
        <v>70</v>
      </c>
      <c r="B49" s="952"/>
      <c r="C49" s="952"/>
      <c r="D49" s="952"/>
      <c r="E49" s="953"/>
      <c r="F49" s="37"/>
      <c r="G49" s="37"/>
      <c r="H49" s="1003"/>
      <c r="I49" s="982">
        <f t="shared" si="2"/>
        <v>0</v>
      </c>
      <c r="J49" s="1003"/>
      <c r="K49" s="982">
        <f t="shared" si="3"/>
        <v>0</v>
      </c>
      <c r="L49" s="1006"/>
      <c r="M49" s="985">
        <f t="shared" si="4"/>
        <v>0</v>
      </c>
      <c r="N49" s="1004">
        <v>7</v>
      </c>
      <c r="O49" s="982">
        <f t="shared" si="5"/>
        <v>0.77</v>
      </c>
      <c r="P49" s="1010"/>
      <c r="Q49" s="982">
        <f t="shared" si="20"/>
        <v>0</v>
      </c>
      <c r="R49" s="986"/>
      <c r="S49" s="982">
        <f t="shared" si="7"/>
        <v>0</v>
      </c>
      <c r="T49" s="1007"/>
      <c r="U49" s="987">
        <f t="shared" si="8"/>
        <v>0</v>
      </c>
      <c r="V49" s="992"/>
      <c r="W49" s="982">
        <f t="shared" si="9"/>
        <v>0</v>
      </c>
      <c r="X49" s="1003"/>
      <c r="Y49" s="982">
        <f t="shared" si="10"/>
        <v>0</v>
      </c>
      <c r="Z49" s="988"/>
      <c r="AA49" s="987">
        <f t="shared" si="11"/>
        <v>0</v>
      </c>
      <c r="AB49" s="1003"/>
      <c r="AC49" s="982">
        <f t="shared" si="12"/>
        <v>0</v>
      </c>
      <c r="AD49" s="1006"/>
      <c r="AE49" s="989">
        <f t="shared" si="13"/>
        <v>0</v>
      </c>
      <c r="AF49" s="999"/>
      <c r="AG49" s="982">
        <f t="shared" si="14"/>
        <v>0</v>
      </c>
      <c r="AH49" s="1003"/>
      <c r="AI49" s="985">
        <f t="shared" si="15"/>
        <v>0</v>
      </c>
      <c r="AJ49" s="999"/>
      <c r="AK49" s="982">
        <f t="shared" si="0"/>
        <v>0</v>
      </c>
      <c r="AL49" s="983"/>
      <c r="AM49" s="982">
        <f t="shared" si="1"/>
        <v>0</v>
      </c>
      <c r="AN49" s="1006"/>
      <c r="AO49" s="985">
        <f t="shared" si="16"/>
        <v>0</v>
      </c>
      <c r="AP49" s="514">
        <f t="shared" si="17"/>
        <v>7</v>
      </c>
      <c r="AQ49" s="515">
        <v>0.1</v>
      </c>
      <c r="AR49" s="516"/>
      <c r="AS49" s="515"/>
      <c r="AT49" s="516"/>
      <c r="AU49" s="521"/>
      <c r="AV49" s="963">
        <f t="shared" si="18"/>
        <v>0.77</v>
      </c>
      <c r="AW49" s="963"/>
      <c r="AX49" s="964"/>
      <c r="AY49" s="965"/>
      <c r="AZ49" s="601"/>
      <c r="BA49" s="602"/>
      <c r="BB49" s="603"/>
    </row>
    <row r="50" spans="1:54" ht="57" customHeight="1" x14ac:dyDescent="0.2">
      <c r="A50" s="954" t="s">
        <v>53</v>
      </c>
      <c r="B50" s="954"/>
      <c r="C50" s="954"/>
      <c r="D50" s="954"/>
      <c r="E50" s="954"/>
      <c r="F50" s="534"/>
      <c r="G50" s="534"/>
      <c r="H50" s="1003"/>
      <c r="I50" s="982">
        <f t="shared" ref="I50" si="38">+H50*$M$14/1000</f>
        <v>0</v>
      </c>
      <c r="J50" s="1003"/>
      <c r="K50" s="982">
        <f t="shared" ref="K50" si="39">+J50*$M$14/1000</f>
        <v>0</v>
      </c>
      <c r="L50" s="1006"/>
      <c r="M50" s="985">
        <f t="shared" ref="M50" si="40">+L50*$M$14/1000</f>
        <v>0</v>
      </c>
      <c r="N50" s="999">
        <v>5</v>
      </c>
      <c r="O50" s="982">
        <f t="shared" ref="O50" si="41">+N50*$M$14/1000</f>
        <v>0.55000000000000004</v>
      </c>
      <c r="P50" s="1010"/>
      <c r="Q50" s="982">
        <f t="shared" ref="Q50" si="42">+P50*$M$14/1000</f>
        <v>0</v>
      </c>
      <c r="R50" s="1007"/>
      <c r="S50" s="982">
        <f t="shared" ref="S50" si="43">+R50*$M$14/1000</f>
        <v>0</v>
      </c>
      <c r="T50" s="1003"/>
      <c r="U50" s="987">
        <f t="shared" ref="U50" si="44">+T50*$M$14/1000</f>
        <v>0</v>
      </c>
      <c r="V50" s="990"/>
      <c r="W50" s="982">
        <f t="shared" ref="W50" si="45">+V50*$M$14/1000</f>
        <v>0</v>
      </c>
      <c r="X50" s="1003"/>
      <c r="Y50" s="982">
        <f t="shared" ref="Y50" si="46">+X50*$M$14/1000</f>
        <v>0</v>
      </c>
      <c r="Z50" s="988"/>
      <c r="AA50" s="987">
        <f t="shared" ref="AA50" si="47">+Z50*$M$14/1000</f>
        <v>0</v>
      </c>
      <c r="AB50" s="1003"/>
      <c r="AC50" s="982">
        <f t="shared" ref="AC50" si="48">+AB50*$M$14/1000</f>
        <v>0</v>
      </c>
      <c r="AD50" s="1006"/>
      <c r="AE50" s="989">
        <f t="shared" ref="AE50" si="49">+AD50*$M$14/1000</f>
        <v>0</v>
      </c>
      <c r="AF50" s="999"/>
      <c r="AG50" s="987">
        <f t="shared" ref="AG50" si="50">+AF50*$M$14/1000</f>
        <v>0</v>
      </c>
      <c r="AH50" s="1003"/>
      <c r="AI50" s="985">
        <f t="shared" ref="AI50" si="51">+AH50*$M$14/1000</f>
        <v>0</v>
      </c>
      <c r="AJ50" s="999"/>
      <c r="AK50" s="982">
        <f t="shared" ref="AK50" si="52">+AJ50*$M$14/1000</f>
        <v>0</v>
      </c>
      <c r="AL50" s="983"/>
      <c r="AM50" s="982">
        <f t="shared" ref="AM50" si="53">+AL50*$M$14/1000</f>
        <v>0</v>
      </c>
      <c r="AN50" s="1006"/>
      <c r="AO50" s="985">
        <f t="shared" ref="AO50" si="54">+AN50*$M$14/1000</f>
        <v>0</v>
      </c>
      <c r="AP50" s="514">
        <f t="shared" si="17"/>
        <v>5</v>
      </c>
      <c r="AQ50" s="515">
        <v>0.1</v>
      </c>
      <c r="AR50" s="516"/>
      <c r="AS50" s="515"/>
      <c r="AT50" s="516"/>
      <c r="AU50" s="521"/>
      <c r="AV50" s="963">
        <f t="shared" si="18"/>
        <v>0.55000000000000004</v>
      </c>
      <c r="AW50" s="963"/>
      <c r="AX50" s="964"/>
      <c r="AY50" s="965">
        <f t="shared" si="19"/>
        <v>0.1</v>
      </c>
      <c r="AZ50" s="604"/>
      <c r="BA50" s="604"/>
      <c r="BB50" s="604"/>
    </row>
    <row r="51" spans="1:54" ht="57" customHeight="1" x14ac:dyDescent="0.2">
      <c r="A51" s="954" t="s">
        <v>74</v>
      </c>
      <c r="B51" s="954"/>
      <c r="C51" s="954"/>
      <c r="D51" s="954"/>
      <c r="E51" s="954"/>
      <c r="F51" s="337"/>
      <c r="G51" s="337"/>
      <c r="H51" s="1003"/>
      <c r="I51" s="982">
        <f t="shared" si="2"/>
        <v>0</v>
      </c>
      <c r="J51" s="1003"/>
      <c r="K51" s="982">
        <f t="shared" si="3"/>
        <v>0</v>
      </c>
      <c r="L51" s="1006"/>
      <c r="M51" s="985">
        <f t="shared" si="4"/>
        <v>0</v>
      </c>
      <c r="N51" s="999"/>
      <c r="O51" s="982">
        <f t="shared" si="5"/>
        <v>0</v>
      </c>
      <c r="P51" s="1010"/>
      <c r="Q51" s="982">
        <f t="shared" si="20"/>
        <v>0</v>
      </c>
      <c r="R51" s="1007"/>
      <c r="S51" s="982">
        <f t="shared" si="7"/>
        <v>0</v>
      </c>
      <c r="T51" s="1003"/>
      <c r="U51" s="987">
        <f t="shared" si="8"/>
        <v>0</v>
      </c>
      <c r="V51" s="992"/>
      <c r="W51" s="982">
        <f t="shared" si="9"/>
        <v>0</v>
      </c>
      <c r="X51" s="1003"/>
      <c r="Y51" s="982">
        <f t="shared" si="10"/>
        <v>0</v>
      </c>
      <c r="Z51" s="988"/>
      <c r="AA51" s="987">
        <f t="shared" si="11"/>
        <v>0</v>
      </c>
      <c r="AB51" s="1003"/>
      <c r="AC51" s="982">
        <f t="shared" si="12"/>
        <v>0</v>
      </c>
      <c r="AD51" s="1006"/>
      <c r="AE51" s="989">
        <f t="shared" si="13"/>
        <v>0</v>
      </c>
      <c r="AF51" s="999"/>
      <c r="AG51" s="982">
        <f t="shared" si="14"/>
        <v>0</v>
      </c>
      <c r="AH51" s="1003"/>
      <c r="AI51" s="985">
        <f t="shared" si="15"/>
        <v>0</v>
      </c>
      <c r="AJ51" s="999"/>
      <c r="AK51" s="982">
        <f t="shared" si="0"/>
        <v>0</v>
      </c>
      <c r="AL51" s="983"/>
      <c r="AM51" s="982">
        <f t="shared" si="1"/>
        <v>0</v>
      </c>
      <c r="AN51" s="1006"/>
      <c r="AO51" s="985">
        <f t="shared" si="16"/>
        <v>0</v>
      </c>
      <c r="AP51" s="514">
        <f t="shared" si="17"/>
        <v>0</v>
      </c>
      <c r="AQ51" s="515"/>
      <c r="AR51" s="516"/>
      <c r="AS51" s="515"/>
      <c r="AT51" s="516"/>
      <c r="AU51" s="521"/>
      <c r="AV51" s="963">
        <f t="shared" si="18"/>
        <v>0</v>
      </c>
      <c r="AW51" s="963"/>
      <c r="AX51" s="964"/>
      <c r="AY51" s="965">
        <f t="shared" si="19"/>
        <v>0</v>
      </c>
      <c r="AZ51" s="604"/>
      <c r="BA51" s="604"/>
      <c r="BB51" s="604"/>
    </row>
    <row r="52" spans="1:54" ht="57" customHeight="1" x14ac:dyDescent="0.2">
      <c r="A52" s="954" t="s">
        <v>86</v>
      </c>
      <c r="B52" s="954"/>
      <c r="C52" s="954"/>
      <c r="D52" s="954"/>
      <c r="E52" s="954"/>
      <c r="F52" s="348"/>
      <c r="G52" s="348"/>
      <c r="H52" s="1003"/>
      <c r="I52" s="982">
        <f t="shared" si="2"/>
        <v>0</v>
      </c>
      <c r="J52" s="1003"/>
      <c r="K52" s="982">
        <f t="shared" si="3"/>
        <v>0</v>
      </c>
      <c r="L52" s="1006"/>
      <c r="M52" s="985">
        <f t="shared" si="4"/>
        <v>0</v>
      </c>
      <c r="N52" s="999"/>
      <c r="O52" s="982">
        <f t="shared" si="5"/>
        <v>0</v>
      </c>
      <c r="P52" s="986"/>
      <c r="Q52" s="982">
        <f t="shared" si="20"/>
        <v>0</v>
      </c>
      <c r="R52" s="1007"/>
      <c r="S52" s="982">
        <f t="shared" si="7"/>
        <v>0</v>
      </c>
      <c r="T52" s="1003"/>
      <c r="U52" s="987">
        <f t="shared" si="8"/>
        <v>0</v>
      </c>
      <c r="V52" s="992"/>
      <c r="W52" s="982">
        <f t="shared" si="9"/>
        <v>0</v>
      </c>
      <c r="X52" s="1003"/>
      <c r="Y52" s="982">
        <f t="shared" si="10"/>
        <v>0</v>
      </c>
      <c r="Z52" s="988"/>
      <c r="AA52" s="987">
        <f t="shared" si="11"/>
        <v>0</v>
      </c>
      <c r="AB52" s="1003"/>
      <c r="AC52" s="982">
        <f t="shared" si="12"/>
        <v>0</v>
      </c>
      <c r="AD52" s="1006"/>
      <c r="AE52" s="989">
        <f t="shared" si="13"/>
        <v>0</v>
      </c>
      <c r="AF52" s="999"/>
      <c r="AG52" s="982">
        <f t="shared" si="14"/>
        <v>0</v>
      </c>
      <c r="AH52" s="1003"/>
      <c r="AI52" s="985">
        <f t="shared" si="15"/>
        <v>0</v>
      </c>
      <c r="AJ52" s="999"/>
      <c r="AK52" s="982">
        <f t="shared" si="0"/>
        <v>0</v>
      </c>
      <c r="AL52" s="983"/>
      <c r="AM52" s="982">
        <f t="shared" si="1"/>
        <v>0</v>
      </c>
      <c r="AN52" s="986"/>
      <c r="AO52" s="985">
        <f t="shared" si="16"/>
        <v>0</v>
      </c>
      <c r="AP52" s="514">
        <f t="shared" si="17"/>
        <v>0</v>
      </c>
      <c r="AQ52" s="515"/>
      <c r="AR52" s="516"/>
      <c r="AS52" s="515"/>
      <c r="AT52" s="516"/>
      <c r="AU52" s="521"/>
      <c r="AV52" s="963">
        <f t="shared" si="18"/>
        <v>0</v>
      </c>
      <c r="AW52" s="963"/>
      <c r="AX52" s="964"/>
      <c r="AY52" s="965">
        <f t="shared" si="19"/>
        <v>0</v>
      </c>
      <c r="AZ52" s="604"/>
      <c r="BA52" s="604"/>
      <c r="BB52" s="604"/>
    </row>
    <row r="53" spans="1:54" ht="57" customHeight="1" x14ac:dyDescent="0.2">
      <c r="A53" s="951" t="s">
        <v>110</v>
      </c>
      <c r="B53" s="952"/>
      <c r="C53" s="952"/>
      <c r="D53" s="952"/>
      <c r="E53" s="953"/>
      <c r="F53" s="348"/>
      <c r="G53" s="348"/>
      <c r="H53" s="1003"/>
      <c r="I53" s="982">
        <f t="shared" si="2"/>
        <v>0</v>
      </c>
      <c r="J53" s="1003"/>
      <c r="K53" s="982">
        <f t="shared" si="3"/>
        <v>0</v>
      </c>
      <c r="L53" s="1006"/>
      <c r="M53" s="985">
        <f t="shared" si="4"/>
        <v>0</v>
      </c>
      <c r="N53" s="1004"/>
      <c r="O53" s="982">
        <f t="shared" si="5"/>
        <v>0</v>
      </c>
      <c r="P53" s="999"/>
      <c r="Q53" s="982">
        <f t="shared" si="20"/>
        <v>0</v>
      </c>
      <c r="R53" s="1007"/>
      <c r="S53" s="982">
        <f t="shared" si="7"/>
        <v>0</v>
      </c>
      <c r="T53" s="1007"/>
      <c r="U53" s="982">
        <f t="shared" si="8"/>
        <v>0</v>
      </c>
      <c r="V53" s="992"/>
      <c r="W53" s="982">
        <f t="shared" si="9"/>
        <v>0</v>
      </c>
      <c r="X53" s="1003"/>
      <c r="Y53" s="982">
        <f t="shared" si="10"/>
        <v>0</v>
      </c>
      <c r="Z53" s="988"/>
      <c r="AA53" s="987">
        <f t="shared" si="11"/>
        <v>0</v>
      </c>
      <c r="AB53" s="1003"/>
      <c r="AC53" s="982">
        <f t="shared" si="12"/>
        <v>0</v>
      </c>
      <c r="AD53" s="1006"/>
      <c r="AE53" s="989">
        <f t="shared" si="13"/>
        <v>0</v>
      </c>
      <c r="AF53" s="999"/>
      <c r="AG53" s="982">
        <f t="shared" si="14"/>
        <v>0</v>
      </c>
      <c r="AH53" s="1003"/>
      <c r="AI53" s="985">
        <f t="shared" si="15"/>
        <v>0</v>
      </c>
      <c r="AJ53" s="999">
        <v>14</v>
      </c>
      <c r="AK53" s="982">
        <f t="shared" si="0"/>
        <v>1.54</v>
      </c>
      <c r="AL53" s="983"/>
      <c r="AM53" s="982">
        <f t="shared" si="1"/>
        <v>0</v>
      </c>
      <c r="AN53" s="1006"/>
      <c r="AO53" s="985">
        <f t="shared" si="16"/>
        <v>0</v>
      </c>
      <c r="AP53" s="514">
        <f t="shared" si="17"/>
        <v>0</v>
      </c>
      <c r="AQ53" s="515"/>
      <c r="AR53" s="516"/>
      <c r="AS53" s="515"/>
      <c r="AT53" s="516"/>
      <c r="AU53" s="521"/>
      <c r="AV53" s="963">
        <f t="shared" si="18"/>
        <v>1.54</v>
      </c>
      <c r="AW53" s="963"/>
      <c r="AX53" s="964"/>
      <c r="AY53" s="965">
        <f t="shared" si="19"/>
        <v>0</v>
      </c>
      <c r="AZ53" s="604"/>
      <c r="BA53" s="604"/>
      <c r="BB53" s="604"/>
    </row>
    <row r="54" spans="1:54" ht="57" customHeight="1" x14ac:dyDescent="0.2">
      <c r="A54" s="951" t="s">
        <v>98</v>
      </c>
      <c r="B54" s="952"/>
      <c r="C54" s="952"/>
      <c r="D54" s="952"/>
      <c r="E54" s="953"/>
      <c r="F54" s="476"/>
      <c r="G54" s="476"/>
      <c r="H54" s="1003"/>
      <c r="I54" s="982">
        <f t="shared" si="2"/>
        <v>0</v>
      </c>
      <c r="J54" s="1003"/>
      <c r="K54" s="982">
        <f t="shared" si="3"/>
        <v>0</v>
      </c>
      <c r="L54" s="1006"/>
      <c r="M54" s="985">
        <f t="shared" si="4"/>
        <v>0</v>
      </c>
      <c r="N54" s="1004">
        <v>2.7</v>
      </c>
      <c r="O54" s="982">
        <f t="shared" si="5"/>
        <v>0.29699999999999999</v>
      </c>
      <c r="P54" s="986"/>
      <c r="Q54" s="982">
        <f t="shared" si="20"/>
        <v>0</v>
      </c>
      <c r="R54" s="1007"/>
      <c r="S54" s="982">
        <f t="shared" si="7"/>
        <v>0</v>
      </c>
      <c r="T54" s="1003"/>
      <c r="U54" s="982">
        <f t="shared" si="8"/>
        <v>0</v>
      </c>
      <c r="V54" s="992"/>
      <c r="W54" s="982">
        <f t="shared" si="9"/>
        <v>0</v>
      </c>
      <c r="X54" s="1003"/>
      <c r="Y54" s="982">
        <f t="shared" si="10"/>
        <v>0</v>
      </c>
      <c r="Z54" s="988"/>
      <c r="AA54" s="987">
        <f t="shared" si="11"/>
        <v>0</v>
      </c>
      <c r="AB54" s="1003"/>
      <c r="AC54" s="982">
        <f t="shared" si="12"/>
        <v>0</v>
      </c>
      <c r="AD54" s="1006"/>
      <c r="AE54" s="989">
        <f t="shared" si="13"/>
        <v>0</v>
      </c>
      <c r="AF54" s="999"/>
      <c r="AG54" s="982">
        <f t="shared" si="14"/>
        <v>0</v>
      </c>
      <c r="AH54" s="1003"/>
      <c r="AI54" s="985">
        <f t="shared" si="15"/>
        <v>0</v>
      </c>
      <c r="AJ54" s="999"/>
      <c r="AK54" s="982">
        <f t="shared" si="0"/>
        <v>0</v>
      </c>
      <c r="AL54" s="983"/>
      <c r="AM54" s="982">
        <f t="shared" si="1"/>
        <v>0</v>
      </c>
      <c r="AN54" s="986"/>
      <c r="AO54" s="985">
        <f t="shared" si="16"/>
        <v>0</v>
      </c>
      <c r="AP54" s="514">
        <f t="shared" si="17"/>
        <v>2.7</v>
      </c>
      <c r="AQ54" s="515">
        <v>0.1</v>
      </c>
      <c r="AR54" s="516"/>
      <c r="AS54" s="515"/>
      <c r="AT54" s="516"/>
      <c r="AU54" s="521"/>
      <c r="AV54" s="963">
        <f t="shared" si="18"/>
        <v>0.29699999999999999</v>
      </c>
      <c r="AW54" s="963"/>
      <c r="AX54" s="964"/>
      <c r="AY54" s="965">
        <f t="shared" si="19"/>
        <v>0.1</v>
      </c>
      <c r="AZ54" s="604"/>
      <c r="BA54" s="604"/>
      <c r="BB54" s="604"/>
    </row>
    <row r="55" spans="1:54" ht="57" customHeight="1" x14ac:dyDescent="0.2">
      <c r="A55" s="951" t="s">
        <v>99</v>
      </c>
      <c r="B55" s="952"/>
      <c r="C55" s="952"/>
      <c r="D55" s="952"/>
      <c r="E55" s="953"/>
      <c r="F55" s="348"/>
      <c r="G55" s="348"/>
      <c r="H55" s="1003"/>
      <c r="I55" s="982">
        <f t="shared" si="2"/>
        <v>0</v>
      </c>
      <c r="J55" s="1003"/>
      <c r="K55" s="982">
        <f t="shared" si="3"/>
        <v>0</v>
      </c>
      <c r="L55" s="1003"/>
      <c r="M55" s="985">
        <f t="shared" si="4"/>
        <v>0</v>
      </c>
      <c r="N55" s="999"/>
      <c r="O55" s="982">
        <f t="shared" si="5"/>
        <v>0</v>
      </c>
      <c r="P55" s="986"/>
      <c r="Q55" s="982">
        <f t="shared" si="20"/>
        <v>0</v>
      </c>
      <c r="R55" s="1007"/>
      <c r="S55" s="982">
        <f t="shared" si="7"/>
        <v>0</v>
      </c>
      <c r="T55" s="1003"/>
      <c r="U55" s="987">
        <f t="shared" si="8"/>
        <v>0</v>
      </c>
      <c r="V55" s="986"/>
      <c r="W55" s="982">
        <f t="shared" si="9"/>
        <v>0</v>
      </c>
      <c r="X55" s="1011"/>
      <c r="Y55" s="982">
        <f t="shared" si="10"/>
        <v>0</v>
      </c>
      <c r="Z55" s="988"/>
      <c r="AA55" s="987">
        <f t="shared" si="11"/>
        <v>0</v>
      </c>
      <c r="AB55" s="1003">
        <v>30</v>
      </c>
      <c r="AC55" s="982">
        <f t="shared" si="12"/>
        <v>3.3</v>
      </c>
      <c r="AD55" s="1006"/>
      <c r="AE55" s="989">
        <f t="shared" si="13"/>
        <v>0</v>
      </c>
      <c r="AF55" s="999"/>
      <c r="AG55" s="982">
        <f t="shared" si="14"/>
        <v>0</v>
      </c>
      <c r="AH55" s="1003"/>
      <c r="AI55" s="985">
        <f t="shared" si="15"/>
        <v>0</v>
      </c>
      <c r="AJ55" s="999"/>
      <c r="AK55" s="982">
        <f t="shared" si="0"/>
        <v>0</v>
      </c>
      <c r="AL55" s="983"/>
      <c r="AM55" s="987">
        <f t="shared" si="1"/>
        <v>0</v>
      </c>
      <c r="AN55" s="1006"/>
      <c r="AO55" s="985">
        <f t="shared" si="16"/>
        <v>0</v>
      </c>
      <c r="AP55" s="514">
        <f t="shared" si="17"/>
        <v>0</v>
      </c>
      <c r="AQ55" s="515"/>
      <c r="AR55" s="516"/>
      <c r="AS55" s="515"/>
      <c r="AT55" s="516">
        <v>40</v>
      </c>
      <c r="AU55" s="581">
        <v>0.7</v>
      </c>
      <c r="AV55" s="963">
        <f t="shared" si="18"/>
        <v>3.3</v>
      </c>
      <c r="AW55" s="963"/>
      <c r="AX55" s="964"/>
      <c r="AY55" s="965">
        <f t="shared" si="19"/>
        <v>0.7</v>
      </c>
      <c r="AZ55" s="604"/>
      <c r="BA55" s="604"/>
      <c r="BB55" s="604"/>
    </row>
    <row r="56" spans="1:54" s="147" customFormat="1" ht="57" customHeight="1" x14ac:dyDescent="0.2">
      <c r="A56" s="954" t="s">
        <v>52</v>
      </c>
      <c r="B56" s="954"/>
      <c r="C56" s="954"/>
      <c r="D56" s="954"/>
      <c r="E56" s="954"/>
      <c r="F56" s="464"/>
      <c r="G56" s="464"/>
      <c r="H56" s="999"/>
      <c r="I56" s="982">
        <f t="shared" si="2"/>
        <v>0</v>
      </c>
      <c r="J56" s="999"/>
      <c r="K56" s="982">
        <f t="shared" si="3"/>
        <v>0</v>
      </c>
      <c r="L56" s="999"/>
      <c r="M56" s="985">
        <f t="shared" si="4"/>
        <v>0</v>
      </c>
      <c r="N56" s="999"/>
      <c r="O56" s="982">
        <f t="shared" si="5"/>
        <v>0</v>
      </c>
      <c r="P56" s="1012"/>
      <c r="Q56" s="982">
        <f t="shared" si="20"/>
        <v>0</v>
      </c>
      <c r="R56" s="1007"/>
      <c r="S56" s="982">
        <f t="shared" si="7"/>
        <v>0</v>
      </c>
      <c r="T56" s="999"/>
      <c r="U56" s="987">
        <f t="shared" si="8"/>
        <v>0</v>
      </c>
      <c r="V56" s="999"/>
      <c r="W56" s="982">
        <f t="shared" si="9"/>
        <v>0</v>
      </c>
      <c r="X56" s="994"/>
      <c r="Y56" s="982">
        <f t="shared" si="10"/>
        <v>0</v>
      </c>
      <c r="Z56" s="988"/>
      <c r="AA56" s="987">
        <f t="shared" si="11"/>
        <v>0</v>
      </c>
      <c r="AB56" s="999">
        <v>20</v>
      </c>
      <c r="AC56" s="982">
        <f t="shared" si="12"/>
        <v>2.2000000000000002</v>
      </c>
      <c r="AD56" s="1004"/>
      <c r="AE56" s="989">
        <f t="shared" si="13"/>
        <v>0</v>
      </c>
      <c r="AF56" s="999"/>
      <c r="AG56" s="982">
        <f t="shared" si="14"/>
        <v>0</v>
      </c>
      <c r="AH56" s="999"/>
      <c r="AI56" s="985">
        <f t="shared" si="15"/>
        <v>0</v>
      </c>
      <c r="AJ56" s="999"/>
      <c r="AK56" s="982">
        <f t="shared" si="0"/>
        <v>0</v>
      </c>
      <c r="AL56" s="983"/>
      <c r="AM56" s="982">
        <f t="shared" si="1"/>
        <v>0</v>
      </c>
      <c r="AN56" s="1004"/>
      <c r="AO56" s="985">
        <f t="shared" si="16"/>
        <v>0</v>
      </c>
      <c r="AP56" s="514">
        <f t="shared" si="17"/>
        <v>0</v>
      </c>
      <c r="AQ56" s="515"/>
      <c r="AR56" s="516"/>
      <c r="AS56" s="515"/>
      <c r="AT56" s="516"/>
      <c r="AU56" s="550"/>
      <c r="AV56" s="963">
        <f t="shared" si="18"/>
        <v>2.2000000000000002</v>
      </c>
      <c r="AW56" s="963"/>
      <c r="AX56" s="964"/>
      <c r="AY56" s="965">
        <f t="shared" si="19"/>
        <v>0</v>
      </c>
      <c r="AZ56" s="604"/>
      <c r="BA56" s="604"/>
      <c r="BB56" s="604"/>
    </row>
    <row r="57" spans="1:54" s="147" customFormat="1" ht="57" customHeight="1" x14ac:dyDescent="0.2">
      <c r="A57" s="954" t="s">
        <v>55</v>
      </c>
      <c r="B57" s="954"/>
      <c r="C57" s="954"/>
      <c r="D57" s="954"/>
      <c r="E57" s="954"/>
      <c r="F57" s="464"/>
      <c r="G57" s="464"/>
      <c r="H57" s="999"/>
      <c r="I57" s="982">
        <f t="shared" ref="I57:I60" si="55">+H57*$M$14/1000</f>
        <v>0</v>
      </c>
      <c r="J57" s="999"/>
      <c r="K57" s="982">
        <f t="shared" ref="K57:K60" si="56">+J57*$M$14/1000</f>
        <v>0</v>
      </c>
      <c r="L57" s="1004">
        <v>0.8</v>
      </c>
      <c r="M57" s="985">
        <f t="shared" ref="M57:M60" si="57">+L57*$M$14/1000</f>
        <v>8.7999999999999995E-2</v>
      </c>
      <c r="N57" s="999"/>
      <c r="O57" s="982">
        <f t="shared" ref="O57:O60" si="58">+N57*$M$14/1000</f>
        <v>0</v>
      </c>
      <c r="P57" s="1004"/>
      <c r="Q57" s="982">
        <f t="shared" ref="Q57:Q60" si="59">+P57*$M$14/1000</f>
        <v>0</v>
      </c>
      <c r="R57" s="1007"/>
      <c r="S57" s="982">
        <f t="shared" ref="S57:S60" si="60">+R57*$M$14/1000</f>
        <v>0</v>
      </c>
      <c r="T57" s="999"/>
      <c r="U57" s="987">
        <f t="shared" ref="U57:U60" si="61">+T57*$M$14/1000</f>
        <v>0</v>
      </c>
      <c r="V57" s="1013"/>
      <c r="W57" s="982">
        <f t="shared" ref="W57:W60" si="62">+V57*$M$14/1000</f>
        <v>0</v>
      </c>
      <c r="X57" s="994"/>
      <c r="Y57" s="982">
        <f t="shared" ref="Y57:Y60" si="63">+X57*$M$14/1000</f>
        <v>0</v>
      </c>
      <c r="Z57" s="988"/>
      <c r="AA57" s="987">
        <f t="shared" ref="AA57:AA60" si="64">+Z57*$M$14/1000</f>
        <v>0</v>
      </c>
      <c r="AB57" s="999"/>
      <c r="AC57" s="982">
        <f t="shared" ref="AC57:AC60" si="65">+AB57*$M$14/1000</f>
        <v>0</v>
      </c>
      <c r="AD57" s="1004"/>
      <c r="AE57" s="989">
        <f t="shared" ref="AE57:AE60" si="66">+AD57*$M$14/1000</f>
        <v>0</v>
      </c>
      <c r="AF57" s="999"/>
      <c r="AG57" s="982">
        <f t="shared" ref="AG57:AG60" si="67">+AF57*$M$14/1000</f>
        <v>0</v>
      </c>
      <c r="AH57" s="1006"/>
      <c r="AI57" s="985">
        <f t="shared" ref="AI57:AI60" si="68">+AH57*$M$14/1000</f>
        <v>0</v>
      </c>
      <c r="AJ57" s="999"/>
      <c r="AK57" s="982">
        <f t="shared" ref="AK57:AK60" si="69">+AJ57*$M$14/1000</f>
        <v>0</v>
      </c>
      <c r="AL57" s="983"/>
      <c r="AM57" s="982">
        <f t="shared" ref="AM57:AM60" si="70">+AL57*$M$14/1000</f>
        <v>0</v>
      </c>
      <c r="AN57" s="1004">
        <v>0.6</v>
      </c>
      <c r="AO57" s="985">
        <f t="shared" ref="AO57:AO60" si="71">+AN57*$M$14/1000</f>
        <v>6.6000000000000003E-2</v>
      </c>
      <c r="AP57" s="514">
        <f t="shared" si="17"/>
        <v>0</v>
      </c>
      <c r="AQ57" s="515"/>
      <c r="AR57" s="516"/>
      <c r="AS57" s="515"/>
      <c r="AT57" s="516"/>
      <c r="AU57" s="521"/>
      <c r="AV57" s="963">
        <f t="shared" si="18"/>
        <v>0.154</v>
      </c>
      <c r="AW57" s="963"/>
      <c r="AX57" s="964"/>
      <c r="AY57" s="965">
        <f t="shared" si="19"/>
        <v>0</v>
      </c>
      <c r="AZ57" s="604"/>
      <c r="BA57" s="604"/>
      <c r="BB57" s="604"/>
    </row>
    <row r="58" spans="1:54" ht="57" customHeight="1" x14ac:dyDescent="0.2">
      <c r="A58" s="959" t="s">
        <v>83</v>
      </c>
      <c r="B58" s="960"/>
      <c r="C58" s="960"/>
      <c r="D58" s="960"/>
      <c r="E58" s="961"/>
      <c r="F58" s="534"/>
      <c r="G58" s="534"/>
      <c r="H58" s="1003"/>
      <c r="I58" s="982">
        <f t="shared" si="55"/>
        <v>0</v>
      </c>
      <c r="J58" s="1003"/>
      <c r="K58" s="982">
        <f t="shared" si="56"/>
        <v>0</v>
      </c>
      <c r="L58" s="1006"/>
      <c r="M58" s="985">
        <f t="shared" si="57"/>
        <v>0</v>
      </c>
      <c r="N58" s="1007"/>
      <c r="O58" s="982">
        <f t="shared" si="58"/>
        <v>0</v>
      </c>
      <c r="P58" s="1010"/>
      <c r="Q58" s="982">
        <f t="shared" si="59"/>
        <v>0</v>
      </c>
      <c r="R58" s="1003">
        <v>1</v>
      </c>
      <c r="S58" s="982">
        <f t="shared" si="60"/>
        <v>0.11</v>
      </c>
      <c r="T58" s="1003"/>
      <c r="U58" s="987">
        <f t="shared" si="61"/>
        <v>0</v>
      </c>
      <c r="V58" s="992"/>
      <c r="W58" s="982">
        <f t="shared" si="62"/>
        <v>0</v>
      </c>
      <c r="X58" s="1003"/>
      <c r="Y58" s="982">
        <f t="shared" si="63"/>
        <v>0</v>
      </c>
      <c r="Z58" s="988"/>
      <c r="AA58" s="987">
        <f t="shared" si="64"/>
        <v>0</v>
      </c>
      <c r="AB58" s="1003"/>
      <c r="AC58" s="982">
        <f t="shared" si="65"/>
        <v>0</v>
      </c>
      <c r="AD58" s="986"/>
      <c r="AE58" s="989">
        <f t="shared" si="66"/>
        <v>0</v>
      </c>
      <c r="AF58" s="999"/>
      <c r="AG58" s="982">
        <f t="shared" si="67"/>
        <v>0</v>
      </c>
      <c r="AH58" s="1003"/>
      <c r="AI58" s="985">
        <f t="shared" si="68"/>
        <v>0</v>
      </c>
      <c r="AJ58" s="999"/>
      <c r="AK58" s="982">
        <f t="shared" si="69"/>
        <v>0</v>
      </c>
      <c r="AL58" s="983"/>
      <c r="AM58" s="982">
        <f t="shared" si="70"/>
        <v>0</v>
      </c>
      <c r="AN58" s="1006"/>
      <c r="AO58" s="985">
        <f t="shared" si="71"/>
        <v>0</v>
      </c>
      <c r="AP58" s="514">
        <f t="shared" si="17"/>
        <v>0</v>
      </c>
      <c r="AQ58" s="515"/>
      <c r="AR58" s="516"/>
      <c r="AS58" s="515"/>
      <c r="AT58" s="516"/>
      <c r="AU58" s="581"/>
      <c r="AV58" s="963">
        <f t="shared" si="18"/>
        <v>0.11</v>
      </c>
      <c r="AW58" s="963"/>
      <c r="AX58" s="964"/>
      <c r="AY58" s="965">
        <f t="shared" si="19"/>
        <v>0</v>
      </c>
      <c r="AZ58" s="604"/>
      <c r="BA58" s="604"/>
      <c r="BB58" s="604"/>
    </row>
    <row r="59" spans="1:54" s="147" customFormat="1" ht="57" customHeight="1" x14ac:dyDescent="0.2">
      <c r="A59" s="962" t="s">
        <v>112</v>
      </c>
      <c r="B59" s="962"/>
      <c r="C59" s="962"/>
      <c r="D59" s="962"/>
      <c r="E59" s="962"/>
      <c r="F59" s="464"/>
      <c r="G59" s="464"/>
      <c r="H59" s="999"/>
      <c r="I59" s="982">
        <f t="shared" si="55"/>
        <v>0</v>
      </c>
      <c r="J59" s="999"/>
      <c r="K59" s="982">
        <f t="shared" si="56"/>
        <v>0</v>
      </c>
      <c r="L59" s="999"/>
      <c r="M59" s="985">
        <f t="shared" si="57"/>
        <v>0</v>
      </c>
      <c r="N59" s="999"/>
      <c r="O59" s="982">
        <f t="shared" si="58"/>
        <v>0</v>
      </c>
      <c r="P59" s="1004"/>
      <c r="Q59" s="982">
        <f t="shared" si="59"/>
        <v>0</v>
      </c>
      <c r="R59" s="1007"/>
      <c r="S59" s="982">
        <f t="shared" si="60"/>
        <v>0</v>
      </c>
      <c r="T59" s="999"/>
      <c r="U59" s="987">
        <f t="shared" si="61"/>
        <v>0</v>
      </c>
      <c r="V59" s="1013"/>
      <c r="W59" s="982">
        <f t="shared" si="62"/>
        <v>0</v>
      </c>
      <c r="X59" s="994"/>
      <c r="Y59" s="982">
        <f t="shared" si="63"/>
        <v>0</v>
      </c>
      <c r="Z59" s="988"/>
      <c r="AA59" s="987">
        <f t="shared" si="64"/>
        <v>0</v>
      </c>
      <c r="AB59" s="999"/>
      <c r="AC59" s="982">
        <f t="shared" si="65"/>
        <v>0</v>
      </c>
      <c r="AD59" s="1004"/>
      <c r="AE59" s="989">
        <f t="shared" si="66"/>
        <v>0</v>
      </c>
      <c r="AF59" s="999"/>
      <c r="AG59" s="982">
        <f t="shared" si="67"/>
        <v>0</v>
      </c>
      <c r="AH59" s="986"/>
      <c r="AI59" s="985">
        <f t="shared" si="68"/>
        <v>0</v>
      </c>
      <c r="AJ59" s="999"/>
      <c r="AK59" s="982">
        <f t="shared" si="69"/>
        <v>0</v>
      </c>
      <c r="AL59" s="983"/>
      <c r="AM59" s="982">
        <f t="shared" si="70"/>
        <v>0</v>
      </c>
      <c r="AN59" s="1004"/>
      <c r="AO59" s="985">
        <f t="shared" si="71"/>
        <v>0</v>
      </c>
      <c r="AP59" s="514">
        <f t="shared" si="17"/>
        <v>0</v>
      </c>
      <c r="AQ59" s="515"/>
      <c r="AR59" s="516"/>
      <c r="AS59" s="515"/>
      <c r="AT59" s="516"/>
      <c r="AU59" s="521"/>
      <c r="AV59" s="963">
        <f t="shared" si="18"/>
        <v>0</v>
      </c>
      <c r="AW59" s="963"/>
      <c r="AX59" s="964"/>
      <c r="AY59" s="965">
        <f t="shared" si="19"/>
        <v>0</v>
      </c>
      <c r="AZ59" s="604"/>
      <c r="BA59" s="604"/>
      <c r="BB59" s="604"/>
    </row>
    <row r="60" spans="1:54" ht="57" customHeight="1" x14ac:dyDescent="0.2">
      <c r="A60" s="951" t="s">
        <v>123</v>
      </c>
      <c r="B60" s="952"/>
      <c r="C60" s="952"/>
      <c r="D60" s="952"/>
      <c r="E60" s="953"/>
      <c r="F60" s="534"/>
      <c r="G60" s="534"/>
      <c r="H60" s="1003"/>
      <c r="I60" s="982">
        <f t="shared" si="55"/>
        <v>0</v>
      </c>
      <c r="J60" s="1003"/>
      <c r="K60" s="982">
        <f t="shared" si="56"/>
        <v>0</v>
      </c>
      <c r="L60" s="1006"/>
      <c r="M60" s="985">
        <f t="shared" si="57"/>
        <v>0</v>
      </c>
      <c r="N60" s="1007"/>
      <c r="O60" s="982">
        <f t="shared" si="58"/>
        <v>0</v>
      </c>
      <c r="P60" s="1010"/>
      <c r="Q60" s="982">
        <f t="shared" si="59"/>
        <v>0</v>
      </c>
      <c r="R60" s="1007"/>
      <c r="S60" s="982">
        <f t="shared" si="60"/>
        <v>0</v>
      </c>
      <c r="T60" s="1003"/>
      <c r="U60" s="987">
        <f t="shared" si="61"/>
        <v>0</v>
      </c>
      <c r="V60" s="992"/>
      <c r="W60" s="982">
        <f t="shared" si="62"/>
        <v>0</v>
      </c>
      <c r="X60" s="1003">
        <v>18</v>
      </c>
      <c r="Y60" s="982">
        <f t="shared" si="63"/>
        <v>1.98</v>
      </c>
      <c r="Z60" s="988"/>
      <c r="AA60" s="987">
        <f t="shared" si="64"/>
        <v>0</v>
      </c>
      <c r="AB60" s="1003"/>
      <c r="AC60" s="982">
        <f t="shared" si="65"/>
        <v>0</v>
      </c>
      <c r="AD60" s="986"/>
      <c r="AE60" s="989">
        <f t="shared" si="66"/>
        <v>0</v>
      </c>
      <c r="AF60" s="999"/>
      <c r="AG60" s="982">
        <f t="shared" si="67"/>
        <v>0</v>
      </c>
      <c r="AH60" s="1003"/>
      <c r="AI60" s="985">
        <f t="shared" si="68"/>
        <v>0</v>
      </c>
      <c r="AJ60" s="999"/>
      <c r="AK60" s="982">
        <f t="shared" si="69"/>
        <v>0</v>
      </c>
      <c r="AL60" s="983"/>
      <c r="AM60" s="982">
        <f t="shared" si="70"/>
        <v>0</v>
      </c>
      <c r="AN60" s="1006"/>
      <c r="AO60" s="985">
        <f t="shared" si="71"/>
        <v>0</v>
      </c>
      <c r="AP60" s="514">
        <f t="shared" si="17"/>
        <v>0</v>
      </c>
      <c r="AQ60" s="515"/>
      <c r="AR60" s="516"/>
      <c r="AS60" s="515"/>
      <c r="AT60" s="516"/>
      <c r="AU60" s="521"/>
      <c r="AV60" s="963">
        <f t="shared" si="18"/>
        <v>1.98</v>
      </c>
      <c r="AW60" s="963"/>
      <c r="AX60" s="964"/>
      <c r="AY60" s="965">
        <f t="shared" si="19"/>
        <v>0</v>
      </c>
      <c r="AZ60" s="604"/>
      <c r="BA60" s="604"/>
      <c r="BB60" s="604"/>
    </row>
    <row r="61" spans="1:54" s="147" customFormat="1" ht="81" customHeight="1" x14ac:dyDescent="0.2">
      <c r="A61" s="954" t="s">
        <v>65</v>
      </c>
      <c r="B61" s="954"/>
      <c r="C61" s="954"/>
      <c r="D61" s="954"/>
      <c r="E61" s="954"/>
      <c r="F61" s="464"/>
      <c r="G61" s="464"/>
      <c r="H61" s="999"/>
      <c r="I61" s="982">
        <f t="shared" si="2"/>
        <v>0</v>
      </c>
      <c r="J61" s="999"/>
      <c r="K61" s="982">
        <f t="shared" si="3"/>
        <v>0</v>
      </c>
      <c r="L61" s="999"/>
      <c r="M61" s="985">
        <f t="shared" si="4"/>
        <v>0</v>
      </c>
      <c r="N61" s="999"/>
      <c r="O61" s="982">
        <f t="shared" si="5"/>
        <v>0</v>
      </c>
      <c r="P61" s="1001" t="s">
        <v>109</v>
      </c>
      <c r="Q61" s="982" t="s">
        <v>116</v>
      </c>
      <c r="R61" s="1007"/>
      <c r="S61" s="982">
        <f t="shared" si="7"/>
        <v>0</v>
      </c>
      <c r="T61" s="999"/>
      <c r="U61" s="987">
        <f t="shared" si="8"/>
        <v>0</v>
      </c>
      <c r="V61" s="1013"/>
      <c r="W61" s="982">
        <f t="shared" si="9"/>
        <v>0</v>
      </c>
      <c r="X61" s="994"/>
      <c r="Y61" s="982">
        <f t="shared" si="10"/>
        <v>0</v>
      </c>
      <c r="Z61" s="988"/>
      <c r="AA61" s="987">
        <f t="shared" si="11"/>
        <v>0</v>
      </c>
      <c r="AB61" s="999"/>
      <c r="AC61" s="982">
        <f t="shared" si="12"/>
        <v>0</v>
      </c>
      <c r="AD61" s="1004"/>
      <c r="AE61" s="989">
        <f t="shared" si="13"/>
        <v>0</v>
      </c>
      <c r="AF61" s="1001"/>
      <c r="AG61" s="982"/>
      <c r="AH61" s="999"/>
      <c r="AI61" s="985">
        <f t="shared" si="15"/>
        <v>0</v>
      </c>
      <c r="AJ61" s="1001" t="s">
        <v>141</v>
      </c>
      <c r="AK61" s="982" t="s">
        <v>146</v>
      </c>
      <c r="AL61" s="1001"/>
      <c r="AM61" s="982"/>
      <c r="AN61" s="1004"/>
      <c r="AO61" s="985">
        <f t="shared" si="16"/>
        <v>0</v>
      </c>
      <c r="AP61" s="514">
        <f t="shared" si="17"/>
        <v>0</v>
      </c>
      <c r="AQ61" s="515"/>
      <c r="AR61" s="516"/>
      <c r="AS61" s="515"/>
      <c r="AT61" s="516"/>
      <c r="AU61" s="521"/>
      <c r="AV61" s="963" t="s">
        <v>146</v>
      </c>
      <c r="AW61" s="963"/>
      <c r="AX61" s="964"/>
      <c r="AY61" s="965">
        <f t="shared" si="19"/>
        <v>0</v>
      </c>
      <c r="AZ61" s="604"/>
      <c r="BA61" s="604"/>
      <c r="BB61" s="604"/>
    </row>
    <row r="62" spans="1:54" ht="57" customHeight="1" x14ac:dyDescent="0.2">
      <c r="A62" s="954" t="s">
        <v>134</v>
      </c>
      <c r="B62" s="954"/>
      <c r="C62" s="954"/>
      <c r="D62" s="954"/>
      <c r="E62" s="954"/>
      <c r="F62" s="469"/>
      <c r="G62" s="469"/>
      <c r="H62" s="1003"/>
      <c r="I62" s="982">
        <f t="shared" si="2"/>
        <v>0</v>
      </c>
      <c r="J62" s="1003"/>
      <c r="K62" s="982">
        <f t="shared" si="3"/>
        <v>0</v>
      </c>
      <c r="L62" s="1006"/>
      <c r="M62" s="985">
        <f t="shared" si="4"/>
        <v>0</v>
      </c>
      <c r="N62" s="1007"/>
      <c r="O62" s="982">
        <f t="shared" si="5"/>
        <v>0</v>
      </c>
      <c r="P62" s="1010"/>
      <c r="Q62" s="982">
        <f t="shared" si="20"/>
        <v>0</v>
      </c>
      <c r="R62" s="1007"/>
      <c r="S62" s="982">
        <f t="shared" si="7"/>
        <v>0</v>
      </c>
      <c r="T62" s="1003"/>
      <c r="U62" s="987">
        <f t="shared" si="8"/>
        <v>0</v>
      </c>
      <c r="V62" s="992"/>
      <c r="W62" s="982">
        <f t="shared" si="9"/>
        <v>0</v>
      </c>
      <c r="X62" s="1003"/>
      <c r="Y62" s="982">
        <f t="shared" si="10"/>
        <v>0</v>
      </c>
      <c r="Z62" s="988"/>
      <c r="AA62" s="987">
        <f t="shared" si="11"/>
        <v>0</v>
      </c>
      <c r="AB62" s="1003"/>
      <c r="AC62" s="982">
        <f t="shared" si="12"/>
        <v>0</v>
      </c>
      <c r="AD62" s="986"/>
      <c r="AE62" s="989">
        <f t="shared" si="13"/>
        <v>0</v>
      </c>
      <c r="AF62" s="999"/>
      <c r="AG62" s="982">
        <f t="shared" si="14"/>
        <v>0</v>
      </c>
      <c r="AH62" s="1003"/>
      <c r="AI62" s="985">
        <f t="shared" si="15"/>
        <v>0</v>
      </c>
      <c r="AJ62" s="999"/>
      <c r="AK62" s="982">
        <f t="shared" si="0"/>
        <v>0</v>
      </c>
      <c r="AL62" s="983"/>
      <c r="AM62" s="982">
        <f t="shared" si="1"/>
        <v>0</v>
      </c>
      <c r="AN62" s="1006"/>
      <c r="AO62" s="985">
        <f t="shared" si="16"/>
        <v>0</v>
      </c>
      <c r="AP62" s="514">
        <f t="shared" si="17"/>
        <v>0</v>
      </c>
      <c r="AQ62" s="515"/>
      <c r="AR62" s="516"/>
      <c r="AS62" s="515"/>
      <c r="AT62" s="516"/>
      <c r="AU62" s="521"/>
      <c r="AV62" s="963">
        <f t="shared" si="18"/>
        <v>0</v>
      </c>
      <c r="AW62" s="963"/>
      <c r="AX62" s="964"/>
      <c r="AY62" s="965">
        <f t="shared" si="19"/>
        <v>0</v>
      </c>
      <c r="AZ62" s="604"/>
      <c r="BA62" s="604"/>
      <c r="BB62" s="604"/>
    </row>
    <row r="63" spans="1:54" s="147" customFormat="1" ht="26.25" x14ac:dyDescent="0.4">
      <c r="A63" s="377"/>
      <c r="B63" s="377"/>
      <c r="C63" s="377"/>
      <c r="D63" s="377"/>
      <c r="E63" s="377"/>
      <c r="F63" s="374"/>
      <c r="G63" s="374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453"/>
      <c r="Y63" s="453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454"/>
      <c r="AK63" s="369"/>
      <c r="AL63" s="369"/>
      <c r="AM63" s="369"/>
      <c r="AN63" s="369"/>
      <c r="AO63" s="369"/>
      <c r="AP63" s="494"/>
      <c r="AQ63" s="494"/>
      <c r="AR63" s="494"/>
      <c r="AS63" s="494"/>
      <c r="AT63" s="494"/>
      <c r="AU63" s="494"/>
      <c r="AV63" s="374"/>
      <c r="AW63" s="374"/>
      <c r="AX63" s="374"/>
      <c r="AY63" s="488"/>
      <c r="AZ63" s="374"/>
      <c r="BA63" s="374"/>
      <c r="BB63" s="374"/>
    </row>
    <row r="64" spans="1:54" s="147" customFormat="1" ht="26.25" x14ac:dyDescent="0.4">
      <c r="A64" s="377"/>
      <c r="B64" s="377"/>
      <c r="C64" s="377"/>
      <c r="D64" s="377"/>
      <c r="E64" s="377"/>
      <c r="F64" s="374"/>
      <c r="G64" s="374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453"/>
      <c r="Y64" s="453"/>
      <c r="Z64" s="369"/>
      <c r="AA64" s="369"/>
      <c r="AB64" s="369"/>
      <c r="AC64" s="369"/>
      <c r="AD64" s="369"/>
      <c r="AE64" s="369"/>
      <c r="AF64" s="369"/>
      <c r="AG64" s="369"/>
      <c r="AH64" s="369"/>
      <c r="AI64" s="369"/>
      <c r="AJ64" s="454"/>
      <c r="AK64" s="369"/>
      <c r="AL64" s="369"/>
      <c r="AM64" s="369"/>
      <c r="AN64" s="369"/>
      <c r="AO64" s="369"/>
      <c r="AP64" s="494"/>
      <c r="AQ64" s="494"/>
      <c r="AR64" s="494"/>
      <c r="AS64" s="494"/>
      <c r="AT64" s="494"/>
      <c r="AU64" s="494"/>
      <c r="AV64" s="374"/>
      <c r="AW64" s="374"/>
      <c r="AX64" s="374"/>
      <c r="AY64" s="488"/>
      <c r="AZ64" s="374"/>
      <c r="BA64" s="374"/>
      <c r="BB64" s="374"/>
    </row>
    <row r="65" spans="1:54" s="13" customFormat="1" ht="30" x14ac:dyDescent="0.4">
      <c r="A65" s="611" t="s">
        <v>58</v>
      </c>
      <c r="B65" s="611"/>
      <c r="C65" s="611"/>
      <c r="D65" s="611"/>
      <c r="E65" s="612"/>
      <c r="F65" s="612"/>
      <c r="G65" s="612"/>
      <c r="H65" s="613"/>
      <c r="I65" s="613"/>
      <c r="J65" s="613"/>
      <c r="K65" s="382"/>
      <c r="L65" s="614" t="s">
        <v>93</v>
      </c>
      <c r="M65" s="614"/>
      <c r="N65" s="614"/>
      <c r="O65" s="382"/>
      <c r="P65" s="382"/>
      <c r="Q65" s="382"/>
      <c r="R65" s="382"/>
      <c r="S65" s="382"/>
      <c r="T65" s="117"/>
      <c r="U65" s="609" t="s">
        <v>40</v>
      </c>
      <c r="V65" s="609"/>
      <c r="W65" s="609"/>
      <c r="X65" s="609"/>
      <c r="Y65" s="609"/>
      <c r="Z65" s="609"/>
      <c r="AA65" s="609"/>
      <c r="AB65" s="609"/>
      <c r="AC65" s="117"/>
      <c r="AD65" s="610"/>
      <c r="AE65" s="610"/>
      <c r="AF65" s="610"/>
      <c r="AG65" s="610"/>
      <c r="AH65" s="610"/>
      <c r="AI65" s="117"/>
      <c r="AJ65" s="455"/>
      <c r="AK65" s="117"/>
      <c r="AL65" s="117"/>
      <c r="AM65" s="117"/>
      <c r="AN65" s="610" t="s">
        <v>92</v>
      </c>
      <c r="AO65" s="610"/>
      <c r="AP65" s="610"/>
      <c r="AQ65" s="610"/>
      <c r="AR65" s="610"/>
      <c r="AS65" s="610"/>
      <c r="AT65" s="610"/>
      <c r="AU65" s="610"/>
      <c r="AV65" s="610"/>
      <c r="AW65" s="610"/>
      <c r="AX65" s="117"/>
      <c r="AY65" s="489"/>
      <c r="AZ65" s="23"/>
      <c r="BA65" s="23"/>
      <c r="BB65" s="23"/>
    </row>
    <row r="66" spans="1:54" s="13" customFormat="1" ht="30" x14ac:dyDescent="0.4">
      <c r="A66" s="609" t="s">
        <v>2</v>
      </c>
      <c r="B66" s="609"/>
      <c r="C66" s="609"/>
      <c r="D66" s="609"/>
      <c r="E66" s="620"/>
      <c r="F66" s="620"/>
      <c r="G66" s="620"/>
      <c r="H66" s="619" t="s">
        <v>4</v>
      </c>
      <c r="I66" s="619"/>
      <c r="J66" s="619"/>
      <c r="K66" s="382"/>
      <c r="L66" s="618" t="s">
        <v>5</v>
      </c>
      <c r="M66" s="618"/>
      <c r="N66" s="618"/>
      <c r="O66" s="382"/>
      <c r="P66" s="382"/>
      <c r="Q66" s="382"/>
      <c r="R66" s="382"/>
      <c r="S66" s="382"/>
      <c r="T66" s="117"/>
      <c r="U66" s="609" t="s">
        <v>2</v>
      </c>
      <c r="V66" s="609"/>
      <c r="W66" s="609"/>
      <c r="X66" s="609"/>
      <c r="Y66" s="609"/>
      <c r="Z66" s="609"/>
      <c r="AA66" s="609"/>
      <c r="AB66" s="609"/>
      <c r="AC66" s="117"/>
      <c r="AD66" s="619" t="s">
        <v>41</v>
      </c>
      <c r="AE66" s="619"/>
      <c r="AF66" s="619"/>
      <c r="AG66" s="619"/>
      <c r="AH66" s="619"/>
      <c r="AI66" s="117"/>
      <c r="AJ66" s="455"/>
      <c r="AK66" s="117"/>
      <c r="AL66" s="117"/>
      <c r="AM66" s="117"/>
      <c r="AN66" s="619"/>
      <c r="AO66" s="619"/>
      <c r="AP66" s="619"/>
      <c r="AQ66" s="619"/>
      <c r="AR66" s="619"/>
      <c r="AS66" s="619"/>
      <c r="AT66" s="619"/>
      <c r="AU66" s="619"/>
      <c r="AV66" s="619"/>
      <c r="AW66" s="619"/>
      <c r="AX66" s="117"/>
      <c r="AY66" s="489"/>
      <c r="AZ66" s="23"/>
      <c r="BA66" s="23"/>
      <c r="BB66" s="23"/>
    </row>
    <row r="67" spans="1:54" s="13" customFormat="1" ht="30" x14ac:dyDescent="0.4">
      <c r="A67" s="117"/>
      <c r="B67" s="117"/>
      <c r="C67" s="117"/>
      <c r="D67" s="117"/>
      <c r="E67" s="382"/>
      <c r="F67" s="382"/>
      <c r="G67" s="382"/>
      <c r="H67" s="382"/>
      <c r="I67" s="383"/>
      <c r="J67" s="383"/>
      <c r="K67" s="382"/>
      <c r="L67" s="383"/>
      <c r="M67" s="383"/>
      <c r="N67" s="383"/>
      <c r="O67" s="382"/>
      <c r="P67" s="382"/>
      <c r="Q67" s="382"/>
      <c r="R67" s="382"/>
      <c r="S67" s="382"/>
      <c r="T67" s="117"/>
      <c r="U67" s="117"/>
      <c r="V67" s="117"/>
      <c r="W67" s="117"/>
      <c r="X67" s="452"/>
      <c r="Y67" s="452"/>
      <c r="Z67" s="117"/>
      <c r="AA67" s="117"/>
      <c r="AB67" s="117"/>
      <c r="AC67" s="117"/>
      <c r="AD67" s="382"/>
      <c r="AE67" s="382"/>
      <c r="AF67" s="382"/>
      <c r="AG67" s="382"/>
      <c r="AH67" s="382"/>
      <c r="AI67" s="117"/>
      <c r="AJ67" s="455"/>
      <c r="AK67" s="382"/>
      <c r="AL67" s="382"/>
      <c r="AM67" s="382"/>
      <c r="AN67" s="382"/>
      <c r="AO67" s="382"/>
      <c r="AP67" s="495"/>
      <c r="AQ67" s="495"/>
      <c r="AR67" s="495"/>
      <c r="AS67" s="495"/>
      <c r="AT67" s="495"/>
      <c r="AU67" s="495"/>
      <c r="AV67" s="382"/>
      <c r="AW67" s="382"/>
      <c r="AX67" s="117"/>
      <c r="AY67" s="489"/>
      <c r="AZ67" s="23"/>
      <c r="BA67" s="23"/>
      <c r="BB67" s="23"/>
    </row>
    <row r="68" spans="1:54" s="13" customFormat="1" ht="30" x14ac:dyDescent="0.4">
      <c r="A68" s="609" t="s">
        <v>56</v>
      </c>
      <c r="B68" s="609"/>
      <c r="C68" s="609"/>
      <c r="D68" s="609"/>
      <c r="E68" s="620" t="s">
        <v>2</v>
      </c>
      <c r="F68" s="620"/>
      <c r="G68" s="620"/>
      <c r="H68" s="384"/>
      <c r="I68" s="382"/>
      <c r="J68" s="382"/>
      <c r="K68" s="382"/>
      <c r="L68" s="614" t="s">
        <v>95</v>
      </c>
      <c r="M68" s="614"/>
      <c r="N68" s="614"/>
      <c r="O68" s="382"/>
      <c r="P68" s="382"/>
      <c r="Q68" s="382"/>
      <c r="R68" s="382"/>
      <c r="S68" s="382"/>
      <c r="T68" s="117"/>
      <c r="U68" s="609" t="s">
        <v>42</v>
      </c>
      <c r="V68" s="609"/>
      <c r="W68" s="609"/>
      <c r="X68" s="609"/>
      <c r="Y68" s="609"/>
      <c r="Z68" s="609"/>
      <c r="AA68" s="609"/>
      <c r="AB68" s="609"/>
      <c r="AC68" s="117"/>
      <c r="AD68" s="610"/>
      <c r="AE68" s="610"/>
      <c r="AF68" s="610"/>
      <c r="AG68" s="610"/>
      <c r="AH68" s="610"/>
      <c r="AI68" s="117"/>
      <c r="AJ68" s="455"/>
      <c r="AK68" s="117"/>
      <c r="AL68" s="117"/>
      <c r="AM68" s="117"/>
      <c r="AN68" s="610" t="str">
        <f>AO12</f>
        <v>Якушева Н.Е.</v>
      </c>
      <c r="AO68" s="610"/>
      <c r="AP68" s="610"/>
      <c r="AQ68" s="610"/>
      <c r="AR68" s="610"/>
      <c r="AS68" s="610"/>
      <c r="AT68" s="610"/>
      <c r="AU68" s="610"/>
      <c r="AV68" s="610"/>
      <c r="AW68" s="610"/>
      <c r="AX68" s="117"/>
      <c r="AY68" s="489"/>
      <c r="AZ68" s="23"/>
      <c r="BA68" s="23"/>
      <c r="BB68" s="23"/>
    </row>
    <row r="69" spans="1:54" s="13" customFormat="1" ht="30" x14ac:dyDescent="0.4">
      <c r="A69" s="117" t="s">
        <v>2</v>
      </c>
      <c r="B69" s="117"/>
      <c r="C69" s="117" t="s">
        <v>2</v>
      </c>
      <c r="D69" s="117"/>
      <c r="E69" s="620"/>
      <c r="F69" s="620"/>
      <c r="G69" s="620"/>
      <c r="H69" s="619" t="s">
        <v>4</v>
      </c>
      <c r="I69" s="619"/>
      <c r="J69" s="619"/>
      <c r="K69" s="382"/>
      <c r="L69" s="618" t="s">
        <v>5</v>
      </c>
      <c r="M69" s="618"/>
      <c r="N69" s="618"/>
      <c r="O69" s="382"/>
      <c r="P69" s="382"/>
      <c r="Q69" s="382"/>
      <c r="R69" s="382"/>
      <c r="S69" s="382"/>
      <c r="T69" s="117"/>
      <c r="U69" s="609" t="s">
        <v>2</v>
      </c>
      <c r="V69" s="609"/>
      <c r="W69" s="609"/>
      <c r="X69" s="609"/>
      <c r="Y69" s="609"/>
      <c r="Z69" s="609"/>
      <c r="AA69" s="609"/>
      <c r="AB69" s="609"/>
      <c r="AC69" s="117"/>
      <c r="AD69" s="619" t="s">
        <v>41</v>
      </c>
      <c r="AE69" s="619"/>
      <c r="AF69" s="619"/>
      <c r="AG69" s="619"/>
      <c r="AH69" s="619"/>
      <c r="AI69" s="117"/>
      <c r="AJ69" s="455"/>
      <c r="AK69" s="117"/>
      <c r="AL69" s="117"/>
      <c r="AM69" s="117"/>
      <c r="AN69" s="619"/>
      <c r="AO69" s="619"/>
      <c r="AP69" s="619"/>
      <c r="AQ69" s="619"/>
      <c r="AR69" s="619"/>
      <c r="AS69" s="619"/>
      <c r="AT69" s="619"/>
      <c r="AU69" s="619"/>
      <c r="AV69" s="619"/>
      <c r="AW69" s="619"/>
      <c r="AX69" s="117"/>
      <c r="AY69" s="489"/>
      <c r="AZ69" s="23"/>
      <c r="BA69" s="23"/>
      <c r="BB69" s="23"/>
    </row>
    <row r="70" spans="1:54" s="8" customFormat="1" ht="15.7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490"/>
      <c r="AQ70" s="490"/>
      <c r="AR70" s="490"/>
      <c r="AS70" s="490"/>
      <c r="AT70" s="490"/>
      <c r="AU70" s="490"/>
      <c r="AV70" s="18"/>
      <c r="AW70" s="18"/>
      <c r="AX70" s="18"/>
      <c r="AY70" s="490"/>
      <c r="AZ70" s="18"/>
      <c r="BA70" s="18"/>
      <c r="BB70" s="18"/>
    </row>
    <row r="71" spans="1:54" s="8" customFormat="1" ht="15.7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490"/>
      <c r="AQ71" s="490"/>
      <c r="AR71" s="490"/>
      <c r="AS71" s="490"/>
      <c r="AT71" s="490"/>
      <c r="AU71" s="490"/>
      <c r="AV71" s="18"/>
      <c r="AW71" s="18"/>
      <c r="AX71" s="18"/>
      <c r="AY71" s="490"/>
      <c r="AZ71" s="18"/>
      <c r="BA71" s="18"/>
      <c r="BB71" s="18"/>
    </row>
    <row r="72" spans="1:54" s="8" customFormat="1" x14ac:dyDescent="0.2">
      <c r="P72" s="147"/>
      <c r="Q72" s="147"/>
      <c r="V72" s="114"/>
      <c r="W72" s="114"/>
      <c r="X72" s="147"/>
      <c r="Y72" s="147"/>
      <c r="AB72" s="11"/>
      <c r="AC72" s="11"/>
      <c r="AJ72" s="147"/>
      <c r="AL72" s="83"/>
      <c r="AM72" s="83"/>
      <c r="AN72" s="14"/>
      <c r="AO72" s="14"/>
      <c r="AP72" s="491"/>
      <c r="AQ72" s="491"/>
      <c r="AR72" s="491"/>
      <c r="AS72" s="491"/>
      <c r="AT72" s="491"/>
      <c r="AU72" s="491"/>
      <c r="AY72" s="491"/>
    </row>
    <row r="73" spans="1:54" s="8" customFormat="1" x14ac:dyDescent="0.2">
      <c r="P73" s="147"/>
      <c r="Q73" s="147"/>
      <c r="V73" s="114"/>
      <c r="W73" s="114"/>
      <c r="X73" s="147"/>
      <c r="Y73" s="147"/>
      <c r="AB73" s="11"/>
      <c r="AC73" s="11"/>
      <c r="AJ73" s="147"/>
      <c r="AL73" s="83"/>
      <c r="AM73" s="83"/>
      <c r="AN73" s="14"/>
      <c r="AO73" s="14"/>
      <c r="AP73" s="491"/>
      <c r="AQ73" s="491"/>
      <c r="AR73" s="491"/>
      <c r="AS73" s="491"/>
      <c r="AT73" s="491"/>
      <c r="AU73" s="491"/>
      <c r="AY73" s="491"/>
    </row>
    <row r="74" spans="1:54" s="8" customFormat="1" x14ac:dyDescent="0.2">
      <c r="P74" s="147"/>
      <c r="Q74" s="147"/>
      <c r="V74" s="114"/>
      <c r="W74" s="114"/>
      <c r="X74" s="147"/>
      <c r="Y74" s="147"/>
      <c r="AB74" s="11"/>
      <c r="AC74" s="11"/>
      <c r="AJ74" s="147"/>
      <c r="AL74" s="83"/>
      <c r="AM74" s="83"/>
      <c r="AN74" s="14"/>
      <c r="AO74" s="14"/>
      <c r="AP74" s="491"/>
      <c r="AQ74" s="491"/>
      <c r="AR74" s="491"/>
      <c r="AS74" s="491"/>
      <c r="AT74" s="491"/>
      <c r="AU74" s="491"/>
      <c r="AY74" s="491"/>
    </row>
    <row r="75" spans="1:54" s="8" customFormat="1" x14ac:dyDescent="0.2">
      <c r="P75" s="147"/>
      <c r="Q75" s="147"/>
      <c r="V75" s="114"/>
      <c r="W75" s="114"/>
      <c r="X75" s="147"/>
      <c r="Y75" s="147"/>
      <c r="AB75" s="11"/>
      <c r="AC75" s="11"/>
      <c r="AJ75" s="147"/>
      <c r="AL75" s="83"/>
      <c r="AM75" s="83"/>
      <c r="AN75" s="14"/>
      <c r="AO75" s="14"/>
      <c r="AP75" s="491"/>
      <c r="AQ75" s="491"/>
      <c r="AR75" s="491"/>
      <c r="AS75" s="491"/>
      <c r="AT75" s="491"/>
      <c r="AU75" s="491"/>
      <c r="AY75" s="491"/>
    </row>
    <row r="76" spans="1:54" s="8" customFormat="1" x14ac:dyDescent="0.2">
      <c r="P76" s="147"/>
      <c r="Q76" s="147"/>
      <c r="V76" s="114"/>
      <c r="W76" s="114"/>
      <c r="X76" s="147"/>
      <c r="Y76" s="147"/>
      <c r="AB76" s="11"/>
      <c r="AC76" s="11"/>
      <c r="AJ76" s="147"/>
      <c r="AL76" s="83"/>
      <c r="AM76" s="83"/>
      <c r="AN76" s="14"/>
      <c r="AO76" s="14"/>
      <c r="AP76" s="491"/>
      <c r="AQ76" s="491"/>
      <c r="AR76" s="491"/>
      <c r="AS76" s="491"/>
      <c r="AT76" s="491"/>
      <c r="AU76" s="491"/>
      <c r="AY76" s="491"/>
    </row>
    <row r="77" spans="1:54" s="8" customFormat="1" x14ac:dyDescent="0.2">
      <c r="P77" s="147"/>
      <c r="Q77" s="147"/>
      <c r="V77" s="114"/>
      <c r="W77" s="114"/>
      <c r="X77" s="147"/>
      <c r="Y77" s="147"/>
      <c r="AB77" s="11"/>
      <c r="AC77" s="11"/>
      <c r="AJ77" s="147"/>
      <c r="AL77" s="83"/>
      <c r="AM77" s="83"/>
      <c r="AN77" s="14"/>
      <c r="AO77" s="14"/>
      <c r="AP77" s="491"/>
      <c r="AQ77" s="491"/>
      <c r="AR77" s="491"/>
      <c r="AS77" s="491"/>
      <c r="AT77" s="491"/>
      <c r="AU77" s="491"/>
      <c r="AY77" s="491"/>
    </row>
    <row r="78" spans="1:54" s="8" customFormat="1" x14ac:dyDescent="0.2">
      <c r="P78" s="147"/>
      <c r="Q78" s="147"/>
      <c r="V78" s="114"/>
      <c r="W78" s="114"/>
      <c r="X78" s="147"/>
      <c r="Y78" s="147"/>
      <c r="AB78" s="11"/>
      <c r="AC78" s="11"/>
      <c r="AJ78" s="147"/>
      <c r="AL78" s="83"/>
      <c r="AM78" s="83"/>
      <c r="AN78" s="14"/>
      <c r="AO78" s="14"/>
      <c r="AP78" s="491"/>
      <c r="AQ78" s="491"/>
      <c r="AR78" s="491"/>
      <c r="AS78" s="491"/>
      <c r="AT78" s="491"/>
      <c r="AU78" s="491"/>
      <c r="AY78" s="491"/>
    </row>
    <row r="79" spans="1:54" s="8" customFormat="1" x14ac:dyDescent="0.2">
      <c r="P79" s="147"/>
      <c r="Q79" s="147"/>
      <c r="V79" s="114"/>
      <c r="W79" s="114"/>
      <c r="X79" s="147"/>
      <c r="Y79" s="147"/>
      <c r="AB79" s="11"/>
      <c r="AC79" s="11"/>
      <c r="AJ79" s="147"/>
      <c r="AL79" s="83"/>
      <c r="AM79" s="83"/>
      <c r="AN79" s="14"/>
      <c r="AO79" s="14"/>
      <c r="AP79" s="491"/>
      <c r="AQ79" s="491"/>
      <c r="AR79" s="491"/>
      <c r="AS79" s="491"/>
      <c r="AT79" s="491"/>
      <c r="AU79" s="491"/>
      <c r="AY79" s="491"/>
    </row>
    <row r="80" spans="1:54" s="8" customFormat="1" x14ac:dyDescent="0.2">
      <c r="P80" s="147"/>
      <c r="Q80" s="147"/>
      <c r="V80" s="114"/>
      <c r="W80" s="114"/>
      <c r="X80" s="147"/>
      <c r="Y80" s="147"/>
      <c r="AB80" s="11"/>
      <c r="AC80" s="11"/>
      <c r="AJ80" s="147"/>
      <c r="AL80" s="83"/>
      <c r="AM80" s="83"/>
      <c r="AN80" s="14"/>
      <c r="AO80" s="14"/>
      <c r="AP80" s="491"/>
      <c r="AQ80" s="491"/>
      <c r="AR80" s="491"/>
      <c r="AS80" s="491"/>
      <c r="AT80" s="491"/>
      <c r="AU80" s="491"/>
      <c r="AY80" s="491"/>
    </row>
    <row r="81" spans="16:51" s="8" customFormat="1" x14ac:dyDescent="0.2">
      <c r="P81" s="147"/>
      <c r="Q81" s="147"/>
      <c r="V81" s="114"/>
      <c r="W81" s="114"/>
      <c r="X81" s="147"/>
      <c r="Y81" s="147"/>
      <c r="AB81" s="11"/>
      <c r="AC81" s="11"/>
      <c r="AJ81" s="147"/>
      <c r="AL81" s="83"/>
      <c r="AM81" s="83"/>
      <c r="AN81" s="14"/>
      <c r="AO81" s="14"/>
      <c r="AP81" s="491"/>
      <c r="AQ81" s="491"/>
      <c r="AR81" s="491"/>
      <c r="AS81" s="491"/>
      <c r="AT81" s="491"/>
      <c r="AU81" s="491"/>
      <c r="AY81" s="491"/>
    </row>
    <row r="82" spans="16:51" s="8" customFormat="1" x14ac:dyDescent="0.2">
      <c r="P82" s="147"/>
      <c r="Q82" s="147"/>
      <c r="V82" s="114"/>
      <c r="W82" s="114"/>
      <c r="X82" s="147"/>
      <c r="Y82" s="147"/>
      <c r="AB82" s="11"/>
      <c r="AC82" s="11"/>
      <c r="AJ82" s="147"/>
      <c r="AL82" s="83"/>
      <c r="AM82" s="83"/>
      <c r="AN82" s="14"/>
      <c r="AO82" s="14"/>
      <c r="AP82" s="491"/>
      <c r="AQ82" s="491"/>
      <c r="AR82" s="491"/>
      <c r="AS82" s="491"/>
      <c r="AT82" s="491"/>
      <c r="AU82" s="491"/>
      <c r="AY82" s="491"/>
    </row>
    <row r="83" spans="16:51" s="8" customFormat="1" x14ac:dyDescent="0.2">
      <c r="P83" s="147"/>
      <c r="Q83" s="147"/>
      <c r="V83" s="114"/>
      <c r="W83" s="114"/>
      <c r="X83" s="147"/>
      <c r="Y83" s="147"/>
      <c r="AB83" s="11"/>
      <c r="AC83" s="11"/>
      <c r="AJ83" s="147"/>
      <c r="AL83" s="83"/>
      <c r="AM83" s="83"/>
      <c r="AN83" s="14"/>
      <c r="AO83" s="14"/>
      <c r="AP83" s="491"/>
      <c r="AQ83" s="491"/>
      <c r="AR83" s="491"/>
      <c r="AS83" s="491"/>
      <c r="AT83" s="491"/>
      <c r="AU83" s="491"/>
      <c r="AY83" s="491"/>
    </row>
    <row r="84" spans="16:51" s="8" customFormat="1" x14ac:dyDescent="0.2">
      <c r="P84" s="147"/>
      <c r="Q84" s="147"/>
      <c r="V84" s="114"/>
      <c r="W84" s="114"/>
      <c r="X84" s="147"/>
      <c r="Y84" s="147"/>
      <c r="AB84" s="11"/>
      <c r="AC84" s="11"/>
      <c r="AJ84" s="147"/>
      <c r="AL84" s="83"/>
      <c r="AM84" s="83"/>
      <c r="AN84" s="14"/>
      <c r="AO84" s="14"/>
      <c r="AP84" s="491"/>
      <c r="AQ84" s="491"/>
      <c r="AR84" s="491"/>
      <c r="AS84" s="491"/>
      <c r="AT84" s="491"/>
      <c r="AU84" s="491"/>
      <c r="AY84" s="491"/>
    </row>
    <row r="85" spans="16:51" s="8" customFormat="1" x14ac:dyDescent="0.2">
      <c r="P85" s="147"/>
      <c r="Q85" s="147"/>
      <c r="V85" s="114"/>
      <c r="W85" s="114"/>
      <c r="X85" s="147"/>
      <c r="Y85" s="147"/>
      <c r="AB85" s="11"/>
      <c r="AC85" s="11"/>
      <c r="AJ85" s="147"/>
      <c r="AL85" s="83"/>
      <c r="AM85" s="83"/>
      <c r="AN85" s="14"/>
      <c r="AO85" s="14"/>
      <c r="AP85" s="491"/>
      <c r="AQ85" s="491"/>
      <c r="AR85" s="491"/>
      <c r="AS85" s="491"/>
      <c r="AT85" s="491"/>
      <c r="AU85" s="491"/>
      <c r="AY85" s="491"/>
    </row>
    <row r="86" spans="16:51" s="8" customFormat="1" x14ac:dyDescent="0.2">
      <c r="P86" s="147"/>
      <c r="Q86" s="147"/>
      <c r="V86" s="114"/>
      <c r="W86" s="114"/>
      <c r="X86" s="147"/>
      <c r="Y86" s="147"/>
      <c r="AB86" s="11"/>
      <c r="AC86" s="11"/>
      <c r="AJ86" s="147"/>
      <c r="AL86" s="83"/>
      <c r="AM86" s="83"/>
      <c r="AN86" s="14"/>
      <c r="AO86" s="14"/>
      <c r="AP86" s="491"/>
      <c r="AQ86" s="491"/>
      <c r="AR86" s="491"/>
      <c r="AS86" s="491"/>
      <c r="AT86" s="491"/>
      <c r="AU86" s="491"/>
      <c r="AY86" s="491"/>
    </row>
    <row r="87" spans="16:51" s="8" customFormat="1" x14ac:dyDescent="0.2">
      <c r="P87" s="147"/>
      <c r="Q87" s="147"/>
      <c r="V87" s="114"/>
      <c r="W87" s="114"/>
      <c r="X87" s="147"/>
      <c r="Y87" s="147"/>
      <c r="AB87" s="11"/>
      <c r="AC87" s="11"/>
      <c r="AJ87" s="147"/>
      <c r="AL87" s="83"/>
      <c r="AM87" s="83"/>
      <c r="AN87" s="14"/>
      <c r="AO87" s="14"/>
      <c r="AP87" s="491"/>
      <c r="AQ87" s="491"/>
      <c r="AR87" s="491"/>
      <c r="AS87" s="491"/>
      <c r="AT87" s="491"/>
      <c r="AU87" s="491"/>
      <c r="AY87" s="491"/>
    </row>
    <row r="88" spans="16:51" s="8" customFormat="1" x14ac:dyDescent="0.2">
      <c r="P88" s="147"/>
      <c r="Q88" s="147"/>
      <c r="V88" s="114"/>
      <c r="W88" s="114"/>
      <c r="X88" s="147"/>
      <c r="Y88" s="147"/>
      <c r="AB88" s="11"/>
      <c r="AC88" s="11"/>
      <c r="AJ88" s="147"/>
      <c r="AL88" s="83"/>
      <c r="AM88" s="83"/>
      <c r="AN88" s="14"/>
      <c r="AO88" s="14"/>
      <c r="AP88" s="491"/>
      <c r="AQ88" s="491"/>
      <c r="AR88" s="491"/>
      <c r="AS88" s="491"/>
      <c r="AT88" s="491"/>
      <c r="AU88" s="491"/>
      <c r="AY88" s="491"/>
    </row>
    <row r="89" spans="16:51" s="8" customFormat="1" x14ac:dyDescent="0.2">
      <c r="P89" s="147"/>
      <c r="Q89" s="147"/>
      <c r="V89" s="114"/>
      <c r="W89" s="114"/>
      <c r="X89" s="147"/>
      <c r="Y89" s="147"/>
      <c r="AB89" s="11"/>
      <c r="AC89" s="11"/>
      <c r="AJ89" s="147"/>
      <c r="AL89" s="83"/>
      <c r="AM89" s="83"/>
      <c r="AN89" s="14"/>
      <c r="AO89" s="14"/>
      <c r="AP89" s="491"/>
      <c r="AQ89" s="491"/>
      <c r="AR89" s="491"/>
      <c r="AS89" s="491"/>
      <c r="AT89" s="491"/>
      <c r="AU89" s="491"/>
      <c r="AY89" s="491"/>
    </row>
    <row r="90" spans="16:51" s="8" customFormat="1" x14ac:dyDescent="0.2">
      <c r="P90" s="147"/>
      <c r="Q90" s="147"/>
      <c r="V90" s="114"/>
      <c r="W90" s="114"/>
      <c r="X90" s="147"/>
      <c r="Y90" s="147"/>
      <c r="AB90" s="11"/>
      <c r="AC90" s="11"/>
      <c r="AJ90" s="147"/>
      <c r="AL90" s="83"/>
      <c r="AM90" s="83"/>
      <c r="AN90" s="14"/>
      <c r="AO90" s="14"/>
      <c r="AP90" s="491"/>
      <c r="AQ90" s="491"/>
      <c r="AR90" s="491"/>
      <c r="AS90" s="491"/>
      <c r="AT90" s="491"/>
      <c r="AU90" s="491"/>
      <c r="AY90" s="491"/>
    </row>
    <row r="91" spans="16:51" s="8" customFormat="1" x14ac:dyDescent="0.2">
      <c r="P91" s="147"/>
      <c r="Q91" s="147"/>
      <c r="V91" s="114"/>
      <c r="W91" s="114"/>
      <c r="X91" s="147"/>
      <c r="Y91" s="147"/>
      <c r="AB91" s="11"/>
      <c r="AC91" s="11"/>
      <c r="AJ91" s="147"/>
      <c r="AL91" s="83"/>
      <c r="AM91" s="83"/>
      <c r="AN91" s="14"/>
      <c r="AO91" s="14"/>
      <c r="AP91" s="491"/>
      <c r="AQ91" s="491"/>
      <c r="AR91" s="491"/>
      <c r="AS91" s="491"/>
      <c r="AT91" s="491"/>
      <c r="AU91" s="491"/>
      <c r="AY91" s="491"/>
    </row>
    <row r="92" spans="16:51" s="8" customFormat="1" x14ac:dyDescent="0.2">
      <c r="P92" s="147"/>
      <c r="Q92" s="147"/>
      <c r="V92" s="114"/>
      <c r="W92" s="114"/>
      <c r="X92" s="147"/>
      <c r="Y92" s="147"/>
      <c r="AB92" s="11"/>
      <c r="AC92" s="11"/>
      <c r="AJ92" s="147"/>
      <c r="AL92" s="83"/>
      <c r="AM92" s="83"/>
      <c r="AN92" s="14"/>
      <c r="AO92" s="14"/>
      <c r="AP92" s="491"/>
      <c r="AQ92" s="491"/>
      <c r="AR92" s="491"/>
      <c r="AS92" s="491"/>
      <c r="AT92" s="491"/>
      <c r="AU92" s="491"/>
      <c r="AY92" s="491"/>
    </row>
    <row r="93" spans="16:51" s="8" customFormat="1" x14ac:dyDescent="0.2">
      <c r="P93" s="147"/>
      <c r="Q93" s="147"/>
      <c r="V93" s="114"/>
      <c r="W93" s="114"/>
      <c r="X93" s="147"/>
      <c r="Y93" s="147"/>
      <c r="AB93" s="11"/>
      <c r="AC93" s="11"/>
      <c r="AJ93" s="147"/>
      <c r="AL93" s="83"/>
      <c r="AM93" s="83"/>
      <c r="AN93" s="14"/>
      <c r="AO93" s="14"/>
      <c r="AP93" s="491"/>
      <c r="AQ93" s="491"/>
      <c r="AR93" s="491"/>
      <c r="AS93" s="491"/>
      <c r="AT93" s="491"/>
      <c r="AU93" s="491"/>
      <c r="AY93" s="491"/>
    </row>
    <row r="94" spans="16:51" s="8" customFormat="1" x14ac:dyDescent="0.2">
      <c r="P94" s="147"/>
      <c r="Q94" s="147"/>
      <c r="V94" s="114"/>
      <c r="W94" s="114"/>
      <c r="X94" s="147"/>
      <c r="Y94" s="147"/>
      <c r="AB94" s="11"/>
      <c r="AC94" s="11"/>
      <c r="AJ94" s="147"/>
      <c r="AL94" s="83"/>
      <c r="AM94" s="83"/>
      <c r="AN94" s="14"/>
      <c r="AO94" s="14"/>
      <c r="AP94" s="491"/>
      <c r="AQ94" s="491"/>
      <c r="AR94" s="491"/>
      <c r="AS94" s="491"/>
      <c r="AT94" s="491"/>
      <c r="AU94" s="491"/>
      <c r="AY94" s="491"/>
    </row>
    <row r="95" spans="16:51" s="8" customFormat="1" x14ac:dyDescent="0.2">
      <c r="P95" s="147"/>
      <c r="Q95" s="147"/>
      <c r="V95" s="114"/>
      <c r="W95" s="114"/>
      <c r="X95" s="147"/>
      <c r="Y95" s="147"/>
      <c r="AB95" s="11"/>
      <c r="AC95" s="11"/>
      <c r="AJ95" s="147"/>
      <c r="AL95" s="83"/>
      <c r="AM95" s="83"/>
      <c r="AN95" s="14"/>
      <c r="AO95" s="14"/>
      <c r="AP95" s="491"/>
      <c r="AQ95" s="491"/>
      <c r="AR95" s="491"/>
      <c r="AS95" s="491"/>
      <c r="AT95" s="491"/>
      <c r="AU95" s="491"/>
      <c r="AY95" s="491"/>
    </row>
    <row r="96" spans="16:51" s="8" customFormat="1" x14ac:dyDescent="0.2">
      <c r="P96" s="147"/>
      <c r="Q96" s="147"/>
      <c r="V96" s="114"/>
      <c r="W96" s="114"/>
      <c r="X96" s="147"/>
      <c r="Y96" s="147"/>
      <c r="AB96" s="11"/>
      <c r="AC96" s="11"/>
      <c r="AJ96" s="147"/>
      <c r="AL96" s="83"/>
      <c r="AM96" s="83"/>
      <c r="AN96" s="14"/>
      <c r="AO96" s="14"/>
      <c r="AP96" s="491"/>
      <c r="AQ96" s="491"/>
      <c r="AR96" s="491"/>
      <c r="AS96" s="491"/>
      <c r="AT96" s="491"/>
      <c r="AU96" s="491"/>
      <c r="AY96" s="491"/>
    </row>
    <row r="97" spans="16:51" s="8" customFormat="1" x14ac:dyDescent="0.2">
      <c r="P97" s="147"/>
      <c r="Q97" s="147"/>
      <c r="V97" s="114"/>
      <c r="W97" s="114"/>
      <c r="X97" s="147"/>
      <c r="Y97" s="147"/>
      <c r="AB97" s="11"/>
      <c r="AC97" s="11"/>
      <c r="AJ97" s="147"/>
      <c r="AL97" s="83"/>
      <c r="AM97" s="83"/>
      <c r="AN97" s="14"/>
      <c r="AO97" s="14"/>
      <c r="AP97" s="491"/>
      <c r="AQ97" s="491"/>
      <c r="AR97" s="491"/>
      <c r="AS97" s="491"/>
      <c r="AT97" s="491"/>
      <c r="AU97" s="491"/>
      <c r="AY97" s="491"/>
    </row>
    <row r="98" spans="16:51" s="8" customFormat="1" x14ac:dyDescent="0.2">
      <c r="P98" s="147"/>
      <c r="Q98" s="147"/>
      <c r="V98" s="114"/>
      <c r="W98" s="114"/>
      <c r="X98" s="147"/>
      <c r="Y98" s="147"/>
      <c r="AB98" s="11"/>
      <c r="AC98" s="11"/>
      <c r="AJ98" s="147"/>
      <c r="AL98" s="83"/>
      <c r="AM98" s="83"/>
      <c r="AN98" s="14"/>
      <c r="AO98" s="14"/>
      <c r="AP98" s="491"/>
      <c r="AQ98" s="491"/>
      <c r="AR98" s="491"/>
      <c r="AS98" s="491"/>
      <c r="AT98" s="491"/>
      <c r="AU98" s="491"/>
      <c r="AY98" s="491"/>
    </row>
    <row r="99" spans="16:51" s="8" customFormat="1" x14ac:dyDescent="0.2">
      <c r="P99" s="147"/>
      <c r="Q99" s="147"/>
      <c r="V99" s="114"/>
      <c r="W99" s="114"/>
      <c r="X99" s="147"/>
      <c r="Y99" s="147"/>
      <c r="AB99" s="11"/>
      <c r="AC99" s="11"/>
      <c r="AJ99" s="147"/>
      <c r="AL99" s="83"/>
      <c r="AM99" s="83"/>
      <c r="AN99" s="14"/>
      <c r="AO99" s="14"/>
      <c r="AP99" s="491"/>
      <c r="AQ99" s="491"/>
      <c r="AR99" s="491"/>
      <c r="AS99" s="491"/>
      <c r="AT99" s="491"/>
      <c r="AU99" s="491"/>
      <c r="AY99" s="491"/>
    </row>
    <row r="100" spans="16:51" s="8" customFormat="1" x14ac:dyDescent="0.2">
      <c r="P100" s="147"/>
      <c r="Q100" s="147"/>
      <c r="V100" s="114"/>
      <c r="W100" s="114"/>
      <c r="X100" s="147"/>
      <c r="Y100" s="147"/>
      <c r="AB100" s="11"/>
      <c r="AC100" s="11"/>
      <c r="AJ100" s="147"/>
      <c r="AL100" s="83"/>
      <c r="AM100" s="83"/>
      <c r="AN100" s="14"/>
      <c r="AO100" s="14"/>
      <c r="AP100" s="491"/>
      <c r="AQ100" s="491"/>
      <c r="AR100" s="491"/>
      <c r="AS100" s="491"/>
      <c r="AT100" s="491"/>
      <c r="AU100" s="491"/>
      <c r="AY100" s="491"/>
    </row>
    <row r="101" spans="16:51" s="8" customFormat="1" x14ac:dyDescent="0.2">
      <c r="P101" s="147"/>
      <c r="Q101" s="147"/>
      <c r="V101" s="114"/>
      <c r="W101" s="114"/>
      <c r="X101" s="147"/>
      <c r="Y101" s="147"/>
      <c r="AB101" s="11"/>
      <c r="AC101" s="11"/>
      <c r="AJ101" s="147"/>
      <c r="AL101" s="83"/>
      <c r="AM101" s="83"/>
      <c r="AN101" s="14"/>
      <c r="AO101" s="14"/>
      <c r="AP101" s="491"/>
      <c r="AQ101" s="491"/>
      <c r="AR101" s="491"/>
      <c r="AS101" s="491"/>
      <c r="AT101" s="491"/>
      <c r="AU101" s="491"/>
      <c r="AY101" s="491"/>
    </row>
    <row r="102" spans="16:51" s="8" customFormat="1" x14ac:dyDescent="0.2">
      <c r="P102" s="147"/>
      <c r="Q102" s="147"/>
      <c r="V102" s="114"/>
      <c r="W102" s="114"/>
      <c r="X102" s="147"/>
      <c r="Y102" s="147"/>
      <c r="AB102" s="11"/>
      <c r="AC102" s="11"/>
      <c r="AJ102" s="147"/>
      <c r="AL102" s="83"/>
      <c r="AM102" s="83"/>
      <c r="AN102" s="14"/>
      <c r="AO102" s="14"/>
      <c r="AP102" s="491"/>
      <c r="AQ102" s="491"/>
      <c r="AR102" s="491"/>
      <c r="AS102" s="491"/>
      <c r="AT102" s="491"/>
      <c r="AU102" s="491"/>
      <c r="AY102" s="491"/>
    </row>
    <row r="103" spans="16:51" s="8" customFormat="1" x14ac:dyDescent="0.2">
      <c r="P103" s="147"/>
      <c r="Q103" s="147"/>
      <c r="V103" s="114"/>
      <c r="W103" s="114"/>
      <c r="X103" s="147"/>
      <c r="Y103" s="147"/>
      <c r="AB103" s="11"/>
      <c r="AC103" s="11"/>
      <c r="AJ103" s="147"/>
      <c r="AL103" s="83"/>
      <c r="AM103" s="83"/>
      <c r="AN103" s="14"/>
      <c r="AO103" s="14"/>
      <c r="AP103" s="491"/>
      <c r="AQ103" s="491"/>
      <c r="AR103" s="491"/>
      <c r="AS103" s="491"/>
      <c r="AT103" s="491"/>
      <c r="AU103" s="491"/>
      <c r="AY103" s="491"/>
    </row>
    <row r="104" spans="16:51" s="8" customFormat="1" x14ac:dyDescent="0.2">
      <c r="P104" s="147"/>
      <c r="Q104" s="147"/>
      <c r="V104" s="114"/>
      <c r="W104" s="114"/>
      <c r="X104" s="147"/>
      <c r="Y104" s="147"/>
      <c r="AB104" s="11"/>
      <c r="AC104" s="11"/>
      <c r="AJ104" s="147"/>
      <c r="AL104" s="83"/>
      <c r="AM104" s="83"/>
      <c r="AN104" s="14"/>
      <c r="AO104" s="14"/>
      <c r="AP104" s="491"/>
      <c r="AQ104" s="491"/>
      <c r="AR104" s="491"/>
      <c r="AS104" s="491"/>
      <c r="AT104" s="491"/>
      <c r="AU104" s="491"/>
      <c r="AY104" s="491"/>
    </row>
    <row r="105" spans="16:51" s="8" customFormat="1" x14ac:dyDescent="0.2">
      <c r="P105" s="147"/>
      <c r="Q105" s="147"/>
      <c r="V105" s="114"/>
      <c r="W105" s="114"/>
      <c r="X105" s="147"/>
      <c r="Y105" s="147"/>
      <c r="AB105" s="11"/>
      <c r="AC105" s="11"/>
      <c r="AJ105" s="147"/>
      <c r="AL105" s="83"/>
      <c r="AM105" s="83"/>
      <c r="AN105" s="14"/>
      <c r="AO105" s="14"/>
      <c r="AP105" s="491"/>
      <c r="AQ105" s="491"/>
      <c r="AR105" s="491"/>
      <c r="AS105" s="491"/>
      <c r="AT105" s="491"/>
      <c r="AU105" s="491"/>
      <c r="AY105" s="491"/>
    </row>
    <row r="106" spans="16:51" s="8" customFormat="1" x14ac:dyDescent="0.2">
      <c r="P106" s="147"/>
      <c r="Q106" s="147"/>
      <c r="V106" s="114"/>
      <c r="W106" s="114"/>
      <c r="X106" s="147"/>
      <c r="Y106" s="147"/>
      <c r="AB106" s="11"/>
      <c r="AC106" s="11"/>
      <c r="AJ106" s="147"/>
      <c r="AL106" s="83"/>
      <c r="AM106" s="83"/>
      <c r="AN106" s="14"/>
      <c r="AO106" s="14"/>
      <c r="AP106" s="491"/>
      <c r="AQ106" s="491"/>
      <c r="AR106" s="491"/>
      <c r="AS106" s="491"/>
      <c r="AT106" s="491"/>
      <c r="AU106" s="491"/>
      <c r="AY106" s="491"/>
    </row>
    <row r="107" spans="16:51" s="8" customFormat="1" x14ac:dyDescent="0.2">
      <c r="P107" s="147"/>
      <c r="Q107" s="147"/>
      <c r="V107" s="114"/>
      <c r="W107" s="114"/>
      <c r="X107" s="147"/>
      <c r="Y107" s="147"/>
      <c r="AB107" s="11"/>
      <c r="AC107" s="11"/>
      <c r="AJ107" s="147"/>
      <c r="AL107" s="83"/>
      <c r="AM107" s="83"/>
      <c r="AN107" s="14"/>
      <c r="AO107" s="14"/>
      <c r="AP107" s="491"/>
      <c r="AQ107" s="491"/>
      <c r="AR107" s="491"/>
      <c r="AS107" s="491"/>
      <c r="AT107" s="491"/>
      <c r="AU107" s="491"/>
      <c r="AY107" s="491"/>
    </row>
    <row r="108" spans="16:51" s="8" customFormat="1" x14ac:dyDescent="0.2">
      <c r="P108" s="147"/>
      <c r="Q108" s="147"/>
      <c r="V108" s="114"/>
      <c r="W108" s="114"/>
      <c r="X108" s="147"/>
      <c r="Y108" s="147"/>
      <c r="AB108" s="11"/>
      <c r="AC108" s="11"/>
      <c r="AJ108" s="147"/>
      <c r="AL108" s="83"/>
      <c r="AM108" s="83"/>
      <c r="AN108" s="14"/>
      <c r="AO108" s="14"/>
      <c r="AP108" s="491"/>
      <c r="AQ108" s="491"/>
      <c r="AR108" s="491"/>
      <c r="AS108" s="491"/>
      <c r="AT108" s="491"/>
      <c r="AU108" s="491"/>
      <c r="AY108" s="491"/>
    </row>
    <row r="109" spans="16:51" s="8" customFormat="1" x14ac:dyDescent="0.2">
      <c r="P109" s="147"/>
      <c r="Q109" s="147"/>
      <c r="V109" s="114"/>
      <c r="W109" s="114"/>
      <c r="X109" s="147"/>
      <c r="Y109" s="147"/>
      <c r="AB109" s="11"/>
      <c r="AC109" s="11"/>
      <c r="AJ109" s="147"/>
      <c r="AL109" s="83"/>
      <c r="AM109" s="83"/>
      <c r="AN109" s="14"/>
      <c r="AO109" s="14"/>
      <c r="AP109" s="491"/>
      <c r="AQ109" s="491"/>
      <c r="AR109" s="491"/>
      <c r="AS109" s="491"/>
      <c r="AT109" s="491"/>
      <c r="AU109" s="491"/>
      <c r="AY109" s="491"/>
    </row>
    <row r="110" spans="16:51" s="8" customFormat="1" x14ac:dyDescent="0.2">
      <c r="P110" s="147"/>
      <c r="Q110" s="147"/>
      <c r="V110" s="114"/>
      <c r="W110" s="114"/>
      <c r="X110" s="147"/>
      <c r="Y110" s="147"/>
      <c r="AB110" s="11"/>
      <c r="AC110" s="11"/>
      <c r="AJ110" s="147"/>
      <c r="AL110" s="83"/>
      <c r="AM110" s="83"/>
      <c r="AN110" s="14"/>
      <c r="AO110" s="14"/>
      <c r="AP110" s="491"/>
      <c r="AQ110" s="491"/>
      <c r="AR110" s="491"/>
      <c r="AS110" s="491"/>
      <c r="AT110" s="491"/>
      <c r="AU110" s="491"/>
      <c r="AY110" s="491"/>
    </row>
    <row r="111" spans="16:51" s="8" customFormat="1" x14ac:dyDescent="0.2">
      <c r="P111" s="147"/>
      <c r="Q111" s="147"/>
      <c r="V111" s="114"/>
      <c r="W111" s="114"/>
      <c r="X111" s="147"/>
      <c r="Y111" s="147"/>
      <c r="AB111" s="11"/>
      <c r="AC111" s="11"/>
      <c r="AJ111" s="147"/>
      <c r="AL111" s="83"/>
      <c r="AM111" s="83"/>
      <c r="AN111" s="14"/>
      <c r="AO111" s="14"/>
      <c r="AP111" s="491"/>
      <c r="AQ111" s="491"/>
      <c r="AR111" s="491"/>
      <c r="AS111" s="491"/>
      <c r="AT111" s="491"/>
      <c r="AU111" s="491"/>
      <c r="AY111" s="491"/>
    </row>
    <row r="112" spans="16:51" s="8" customFormat="1" x14ac:dyDescent="0.2">
      <c r="P112" s="147"/>
      <c r="Q112" s="147"/>
      <c r="V112" s="114"/>
      <c r="W112" s="114"/>
      <c r="X112" s="147"/>
      <c r="Y112" s="147"/>
      <c r="AB112" s="11"/>
      <c r="AC112" s="11"/>
      <c r="AJ112" s="147"/>
      <c r="AL112" s="83"/>
      <c r="AM112" s="83"/>
      <c r="AN112" s="14"/>
      <c r="AO112" s="14"/>
      <c r="AP112" s="491"/>
      <c r="AQ112" s="491"/>
      <c r="AR112" s="491"/>
      <c r="AS112" s="491"/>
      <c r="AT112" s="491"/>
      <c r="AU112" s="491"/>
      <c r="AY112" s="491"/>
    </row>
    <row r="113" spans="16:51" s="8" customFormat="1" x14ac:dyDescent="0.2">
      <c r="P113" s="147"/>
      <c r="Q113" s="147"/>
      <c r="V113" s="114"/>
      <c r="W113" s="114"/>
      <c r="X113" s="147"/>
      <c r="Y113" s="147"/>
      <c r="AB113" s="11"/>
      <c r="AC113" s="11"/>
      <c r="AJ113" s="147"/>
      <c r="AL113" s="83"/>
      <c r="AM113" s="83"/>
      <c r="AN113" s="14"/>
      <c r="AO113" s="14"/>
      <c r="AP113" s="491"/>
      <c r="AQ113" s="491"/>
      <c r="AR113" s="491"/>
      <c r="AS113" s="491"/>
      <c r="AT113" s="491"/>
      <c r="AU113" s="491"/>
      <c r="AY113" s="491"/>
    </row>
    <row r="114" spans="16:51" s="8" customFormat="1" x14ac:dyDescent="0.2">
      <c r="P114" s="147"/>
      <c r="Q114" s="147"/>
      <c r="V114" s="114"/>
      <c r="W114" s="114"/>
      <c r="X114" s="147"/>
      <c r="Y114" s="147"/>
      <c r="AB114" s="11"/>
      <c r="AC114" s="11"/>
      <c r="AJ114" s="147"/>
      <c r="AL114" s="83"/>
      <c r="AM114" s="83"/>
      <c r="AN114" s="14"/>
      <c r="AO114" s="14"/>
      <c r="AP114" s="491"/>
      <c r="AQ114" s="491"/>
      <c r="AR114" s="491"/>
      <c r="AS114" s="491"/>
      <c r="AT114" s="491"/>
      <c r="AU114" s="491"/>
      <c r="AY114" s="491"/>
    </row>
    <row r="115" spans="16:51" s="8" customFormat="1" x14ac:dyDescent="0.2">
      <c r="P115" s="147"/>
      <c r="Q115" s="147"/>
      <c r="V115" s="114"/>
      <c r="W115" s="114"/>
      <c r="X115" s="147"/>
      <c r="Y115" s="147"/>
      <c r="AB115" s="11"/>
      <c r="AC115" s="11"/>
      <c r="AJ115" s="147"/>
      <c r="AL115" s="83"/>
      <c r="AM115" s="83"/>
      <c r="AN115" s="14"/>
      <c r="AO115" s="14"/>
      <c r="AP115" s="491"/>
      <c r="AQ115" s="491"/>
      <c r="AR115" s="491"/>
      <c r="AS115" s="491"/>
      <c r="AT115" s="491"/>
      <c r="AU115" s="491"/>
      <c r="AY115" s="491"/>
    </row>
    <row r="116" spans="16:51" s="8" customFormat="1" x14ac:dyDescent="0.2">
      <c r="P116" s="147"/>
      <c r="Q116" s="147"/>
      <c r="V116" s="114"/>
      <c r="W116" s="114"/>
      <c r="X116" s="147"/>
      <c r="Y116" s="147"/>
      <c r="AB116" s="11"/>
      <c r="AC116" s="11"/>
      <c r="AJ116" s="147"/>
      <c r="AL116" s="83"/>
      <c r="AM116" s="83"/>
      <c r="AN116" s="14"/>
      <c r="AO116" s="14"/>
      <c r="AP116" s="491"/>
      <c r="AQ116" s="491"/>
      <c r="AR116" s="491"/>
      <c r="AS116" s="491"/>
      <c r="AT116" s="491"/>
      <c r="AU116" s="491"/>
      <c r="AY116" s="491"/>
    </row>
    <row r="117" spans="16:51" s="8" customFormat="1" x14ac:dyDescent="0.2">
      <c r="P117" s="147"/>
      <c r="Q117" s="147"/>
      <c r="V117" s="114"/>
      <c r="W117" s="114"/>
      <c r="X117" s="147"/>
      <c r="Y117" s="147"/>
      <c r="AB117" s="11"/>
      <c r="AC117" s="11"/>
      <c r="AJ117" s="147"/>
      <c r="AL117" s="83"/>
      <c r="AM117" s="83"/>
      <c r="AN117" s="14"/>
      <c r="AO117" s="14"/>
      <c r="AP117" s="491"/>
      <c r="AQ117" s="491"/>
      <c r="AR117" s="491"/>
      <c r="AS117" s="491"/>
      <c r="AT117" s="491"/>
      <c r="AU117" s="491"/>
      <c r="AY117" s="491"/>
    </row>
    <row r="118" spans="16:51" s="8" customFormat="1" x14ac:dyDescent="0.2">
      <c r="P118" s="147"/>
      <c r="Q118" s="147"/>
      <c r="V118" s="114"/>
      <c r="W118" s="114"/>
      <c r="X118" s="147"/>
      <c r="Y118" s="147"/>
      <c r="AB118" s="11"/>
      <c r="AC118" s="11"/>
      <c r="AJ118" s="147"/>
      <c r="AL118" s="83"/>
      <c r="AM118" s="83"/>
      <c r="AN118" s="14"/>
      <c r="AO118" s="14"/>
      <c r="AP118" s="491"/>
      <c r="AQ118" s="491"/>
      <c r="AR118" s="491"/>
      <c r="AS118" s="491"/>
      <c r="AT118" s="491"/>
      <c r="AU118" s="491"/>
      <c r="AY118" s="491"/>
    </row>
    <row r="119" spans="16:51" s="8" customFormat="1" x14ac:dyDescent="0.2">
      <c r="P119" s="147"/>
      <c r="Q119" s="147"/>
      <c r="V119" s="114"/>
      <c r="W119" s="114"/>
      <c r="X119" s="147"/>
      <c r="Y119" s="147"/>
      <c r="AB119" s="11"/>
      <c r="AC119" s="11"/>
      <c r="AJ119" s="147"/>
      <c r="AL119" s="83"/>
      <c r="AM119" s="83"/>
      <c r="AN119" s="14"/>
      <c r="AO119" s="14"/>
      <c r="AP119" s="491"/>
      <c r="AQ119" s="491"/>
      <c r="AR119" s="491"/>
      <c r="AS119" s="491"/>
      <c r="AT119" s="491"/>
      <c r="AU119" s="491"/>
      <c r="AY119" s="491"/>
    </row>
    <row r="120" spans="16:51" s="8" customFormat="1" x14ac:dyDescent="0.2">
      <c r="P120" s="147"/>
      <c r="Q120" s="147"/>
      <c r="V120" s="114"/>
      <c r="W120" s="114"/>
      <c r="X120" s="147"/>
      <c r="Y120" s="147"/>
      <c r="AB120" s="11"/>
      <c r="AC120" s="11"/>
      <c r="AJ120" s="147"/>
      <c r="AL120" s="83"/>
      <c r="AM120" s="83"/>
      <c r="AN120" s="14"/>
      <c r="AO120" s="14"/>
      <c r="AP120" s="491"/>
      <c r="AQ120" s="491"/>
      <c r="AR120" s="491"/>
      <c r="AS120" s="491"/>
      <c r="AT120" s="491"/>
      <c r="AU120" s="491"/>
      <c r="AY120" s="491"/>
    </row>
    <row r="121" spans="16:51" s="8" customFormat="1" x14ac:dyDescent="0.2">
      <c r="P121" s="147"/>
      <c r="Q121" s="147"/>
      <c r="V121" s="114"/>
      <c r="W121" s="114"/>
      <c r="X121" s="147"/>
      <c r="Y121" s="147"/>
      <c r="AB121" s="11"/>
      <c r="AC121" s="11"/>
      <c r="AJ121" s="147"/>
      <c r="AL121" s="83"/>
      <c r="AM121" s="83"/>
      <c r="AN121" s="14"/>
      <c r="AO121" s="14"/>
      <c r="AP121" s="491"/>
      <c r="AQ121" s="491"/>
      <c r="AR121" s="491"/>
      <c r="AS121" s="491"/>
      <c r="AT121" s="491"/>
      <c r="AU121" s="491"/>
      <c r="AY121" s="491"/>
    </row>
    <row r="122" spans="16:51" s="8" customFormat="1" x14ac:dyDescent="0.2">
      <c r="P122" s="147"/>
      <c r="Q122" s="147"/>
      <c r="V122" s="114"/>
      <c r="W122" s="114"/>
      <c r="X122" s="147"/>
      <c r="Y122" s="147"/>
      <c r="AB122" s="11"/>
      <c r="AC122" s="11"/>
      <c r="AJ122" s="147"/>
      <c r="AL122" s="83"/>
      <c r="AM122" s="83"/>
      <c r="AN122" s="14"/>
      <c r="AO122" s="14"/>
      <c r="AP122" s="491"/>
      <c r="AQ122" s="491"/>
      <c r="AR122" s="491"/>
      <c r="AS122" s="491"/>
      <c r="AT122" s="491"/>
      <c r="AU122" s="491"/>
      <c r="AY122" s="491"/>
    </row>
    <row r="123" spans="16:51" s="8" customFormat="1" x14ac:dyDescent="0.2">
      <c r="P123" s="147"/>
      <c r="Q123" s="147"/>
      <c r="V123" s="114"/>
      <c r="W123" s="114"/>
      <c r="X123" s="147"/>
      <c r="Y123" s="147"/>
      <c r="AB123" s="11"/>
      <c r="AC123" s="11"/>
      <c r="AJ123" s="147"/>
      <c r="AL123" s="83"/>
      <c r="AM123" s="83"/>
      <c r="AN123" s="14"/>
      <c r="AO123" s="14"/>
      <c r="AP123" s="491"/>
      <c r="AQ123" s="491"/>
      <c r="AR123" s="491"/>
      <c r="AS123" s="491"/>
      <c r="AT123" s="491"/>
      <c r="AU123" s="491"/>
      <c r="AY123" s="491"/>
    </row>
    <row r="124" spans="16:51" s="8" customFormat="1" x14ac:dyDescent="0.2">
      <c r="P124" s="147"/>
      <c r="Q124" s="147"/>
      <c r="V124" s="114"/>
      <c r="W124" s="114"/>
      <c r="X124" s="147"/>
      <c r="Y124" s="147"/>
      <c r="AB124" s="11"/>
      <c r="AC124" s="11"/>
      <c r="AJ124" s="147"/>
      <c r="AL124" s="83"/>
      <c r="AM124" s="83"/>
      <c r="AN124" s="14"/>
      <c r="AO124" s="14"/>
      <c r="AP124" s="491"/>
      <c r="AQ124" s="491"/>
      <c r="AR124" s="491"/>
      <c r="AS124" s="491"/>
      <c r="AT124" s="491"/>
      <c r="AU124" s="491"/>
      <c r="AY124" s="491"/>
    </row>
    <row r="125" spans="16:51" s="8" customFormat="1" x14ac:dyDescent="0.2">
      <c r="P125" s="147"/>
      <c r="Q125" s="147"/>
      <c r="V125" s="114"/>
      <c r="W125" s="114"/>
      <c r="X125" s="147"/>
      <c r="Y125" s="147"/>
      <c r="AB125" s="11"/>
      <c r="AC125" s="11"/>
      <c r="AJ125" s="147"/>
      <c r="AL125" s="83"/>
      <c r="AM125" s="83"/>
      <c r="AN125" s="14"/>
      <c r="AO125" s="14"/>
      <c r="AP125" s="491"/>
      <c r="AQ125" s="491"/>
      <c r="AR125" s="491"/>
      <c r="AS125" s="491"/>
      <c r="AT125" s="491"/>
      <c r="AU125" s="491"/>
      <c r="AY125" s="491"/>
    </row>
    <row r="126" spans="16:51" s="8" customFormat="1" x14ac:dyDescent="0.2">
      <c r="P126" s="147"/>
      <c r="Q126" s="147"/>
      <c r="V126" s="114"/>
      <c r="W126" s="114"/>
      <c r="X126" s="147"/>
      <c r="Y126" s="147"/>
      <c r="AB126" s="11"/>
      <c r="AC126" s="11"/>
      <c r="AJ126" s="147"/>
      <c r="AL126" s="83"/>
      <c r="AM126" s="83"/>
      <c r="AN126" s="14"/>
      <c r="AO126" s="14"/>
      <c r="AP126" s="491"/>
      <c r="AQ126" s="491"/>
      <c r="AR126" s="491"/>
      <c r="AS126" s="491"/>
      <c r="AT126" s="491"/>
      <c r="AU126" s="491"/>
      <c r="AY126" s="491"/>
    </row>
    <row r="127" spans="16:51" s="8" customFormat="1" x14ac:dyDescent="0.2">
      <c r="P127" s="147"/>
      <c r="Q127" s="147"/>
      <c r="V127" s="114"/>
      <c r="W127" s="114"/>
      <c r="X127" s="147"/>
      <c r="Y127" s="147"/>
      <c r="AB127" s="11"/>
      <c r="AC127" s="11"/>
      <c r="AJ127" s="147"/>
      <c r="AL127" s="83"/>
      <c r="AM127" s="83"/>
      <c r="AN127" s="14"/>
      <c r="AO127" s="14"/>
      <c r="AP127" s="491"/>
      <c r="AQ127" s="491"/>
      <c r="AR127" s="491"/>
      <c r="AS127" s="491"/>
      <c r="AT127" s="491"/>
      <c r="AU127" s="491"/>
      <c r="AY127" s="491"/>
    </row>
    <row r="128" spans="16:51" s="8" customFormat="1" x14ac:dyDescent="0.2">
      <c r="P128" s="147"/>
      <c r="Q128" s="147"/>
      <c r="V128" s="114"/>
      <c r="W128" s="114"/>
      <c r="X128" s="147"/>
      <c r="Y128" s="147"/>
      <c r="AB128" s="11"/>
      <c r="AC128" s="11"/>
      <c r="AJ128" s="147"/>
      <c r="AL128" s="83"/>
      <c r="AM128" s="83"/>
      <c r="AN128" s="14"/>
      <c r="AO128" s="14"/>
      <c r="AP128" s="491"/>
      <c r="AQ128" s="491"/>
      <c r="AR128" s="491"/>
      <c r="AS128" s="491"/>
      <c r="AT128" s="491"/>
      <c r="AU128" s="491"/>
      <c r="AY128" s="491"/>
    </row>
    <row r="129" spans="16:51" s="8" customFormat="1" x14ac:dyDescent="0.2">
      <c r="P129" s="147"/>
      <c r="Q129" s="147"/>
      <c r="V129" s="114"/>
      <c r="W129" s="114"/>
      <c r="X129" s="147"/>
      <c r="Y129" s="147"/>
      <c r="AB129" s="11"/>
      <c r="AC129" s="11"/>
      <c r="AJ129" s="147"/>
      <c r="AL129" s="83"/>
      <c r="AM129" s="83"/>
      <c r="AN129" s="14"/>
      <c r="AO129" s="14"/>
      <c r="AP129" s="491"/>
      <c r="AQ129" s="491"/>
      <c r="AR129" s="491"/>
      <c r="AS129" s="491"/>
      <c r="AT129" s="491"/>
      <c r="AU129" s="491"/>
      <c r="AY129" s="491"/>
    </row>
    <row r="130" spans="16:51" s="8" customFormat="1" x14ac:dyDescent="0.2">
      <c r="P130" s="147"/>
      <c r="Q130" s="147"/>
      <c r="V130" s="114"/>
      <c r="W130" s="114"/>
      <c r="X130" s="147"/>
      <c r="Y130" s="147"/>
      <c r="AB130" s="11"/>
      <c r="AC130" s="11"/>
      <c r="AJ130" s="147"/>
      <c r="AL130" s="83"/>
      <c r="AM130" s="83"/>
      <c r="AN130" s="14"/>
      <c r="AO130" s="14"/>
      <c r="AP130" s="491"/>
      <c r="AQ130" s="491"/>
      <c r="AR130" s="491"/>
      <c r="AS130" s="491"/>
      <c r="AT130" s="491"/>
      <c r="AU130" s="491"/>
      <c r="AY130" s="491"/>
    </row>
    <row r="131" spans="16:51" s="8" customFormat="1" x14ac:dyDescent="0.2">
      <c r="P131" s="147"/>
      <c r="Q131" s="147"/>
      <c r="V131" s="114"/>
      <c r="W131" s="114"/>
      <c r="X131" s="147"/>
      <c r="Y131" s="147"/>
      <c r="AB131" s="11"/>
      <c r="AC131" s="11"/>
      <c r="AJ131" s="147"/>
      <c r="AL131" s="83"/>
      <c r="AM131" s="83"/>
      <c r="AN131" s="14"/>
      <c r="AO131" s="14"/>
      <c r="AP131" s="491"/>
      <c r="AQ131" s="491"/>
      <c r="AR131" s="491"/>
      <c r="AS131" s="491"/>
      <c r="AT131" s="491"/>
      <c r="AU131" s="491"/>
      <c r="AY131" s="491"/>
    </row>
    <row r="132" spans="16:51" s="8" customFormat="1" x14ac:dyDescent="0.2">
      <c r="P132" s="147"/>
      <c r="Q132" s="147"/>
      <c r="V132" s="114"/>
      <c r="W132" s="114"/>
      <c r="X132" s="147"/>
      <c r="Y132" s="147"/>
      <c r="AB132" s="11"/>
      <c r="AC132" s="11"/>
      <c r="AJ132" s="147"/>
      <c r="AL132" s="83"/>
      <c r="AM132" s="83"/>
      <c r="AN132" s="14"/>
      <c r="AO132" s="14"/>
      <c r="AP132" s="491"/>
      <c r="AQ132" s="491"/>
      <c r="AR132" s="491"/>
      <c r="AS132" s="491"/>
      <c r="AT132" s="491"/>
      <c r="AU132" s="491"/>
      <c r="AY132" s="491"/>
    </row>
    <row r="133" spans="16:51" s="8" customFormat="1" x14ac:dyDescent="0.2">
      <c r="P133" s="147"/>
      <c r="Q133" s="147"/>
      <c r="V133" s="114"/>
      <c r="W133" s="114"/>
      <c r="X133" s="147"/>
      <c r="Y133" s="147"/>
      <c r="AB133" s="11"/>
      <c r="AC133" s="11"/>
      <c r="AJ133" s="147"/>
      <c r="AL133" s="83"/>
      <c r="AM133" s="83"/>
      <c r="AN133" s="14"/>
      <c r="AO133" s="14"/>
      <c r="AP133" s="491"/>
      <c r="AQ133" s="491"/>
      <c r="AR133" s="491"/>
      <c r="AS133" s="491"/>
      <c r="AT133" s="491"/>
      <c r="AU133" s="491"/>
      <c r="AY133" s="491"/>
    </row>
    <row r="134" spans="16:51" s="8" customFormat="1" x14ac:dyDescent="0.2">
      <c r="P134" s="147"/>
      <c r="Q134" s="147"/>
      <c r="V134" s="114"/>
      <c r="W134" s="114"/>
      <c r="X134" s="147"/>
      <c r="Y134" s="147"/>
      <c r="AB134" s="11"/>
      <c r="AC134" s="11"/>
      <c r="AJ134" s="147"/>
      <c r="AL134" s="83"/>
      <c r="AM134" s="83"/>
      <c r="AN134" s="14"/>
      <c r="AO134" s="14"/>
      <c r="AP134" s="491"/>
      <c r="AQ134" s="491"/>
      <c r="AR134" s="491"/>
      <c r="AS134" s="491"/>
      <c r="AT134" s="491"/>
      <c r="AU134" s="491"/>
      <c r="AY134" s="491"/>
    </row>
    <row r="135" spans="16:51" s="8" customFormat="1" x14ac:dyDescent="0.2">
      <c r="P135" s="147"/>
      <c r="Q135" s="147"/>
      <c r="V135" s="114"/>
      <c r="W135" s="114"/>
      <c r="X135" s="147"/>
      <c r="Y135" s="147"/>
      <c r="AB135" s="11"/>
      <c r="AC135" s="11"/>
      <c r="AJ135" s="147"/>
      <c r="AL135" s="83"/>
      <c r="AM135" s="83"/>
      <c r="AN135" s="14"/>
      <c r="AO135" s="14"/>
      <c r="AP135" s="491"/>
      <c r="AQ135" s="491"/>
      <c r="AR135" s="491"/>
      <c r="AS135" s="491"/>
      <c r="AT135" s="491"/>
      <c r="AU135" s="491"/>
      <c r="AY135" s="491"/>
    </row>
    <row r="136" spans="16:51" s="8" customFormat="1" x14ac:dyDescent="0.2">
      <c r="P136" s="147"/>
      <c r="Q136" s="147"/>
      <c r="V136" s="114"/>
      <c r="W136" s="114"/>
      <c r="X136" s="147"/>
      <c r="Y136" s="147"/>
      <c r="AB136" s="11"/>
      <c r="AC136" s="11"/>
      <c r="AJ136" s="147"/>
      <c r="AL136" s="83"/>
      <c r="AM136" s="83"/>
      <c r="AN136" s="14"/>
      <c r="AO136" s="14"/>
      <c r="AP136" s="491"/>
      <c r="AQ136" s="491"/>
      <c r="AR136" s="491"/>
      <c r="AS136" s="491"/>
      <c r="AT136" s="491"/>
      <c r="AU136" s="491"/>
      <c r="AY136" s="491"/>
    </row>
    <row r="137" spans="16:51" s="8" customFormat="1" x14ac:dyDescent="0.2">
      <c r="P137" s="147"/>
      <c r="Q137" s="147"/>
      <c r="V137" s="114"/>
      <c r="W137" s="114"/>
      <c r="X137" s="147"/>
      <c r="Y137" s="147"/>
      <c r="AB137" s="11"/>
      <c r="AC137" s="11"/>
      <c r="AJ137" s="147"/>
      <c r="AL137" s="83"/>
      <c r="AM137" s="83"/>
      <c r="AN137" s="14"/>
      <c r="AO137" s="14"/>
      <c r="AP137" s="491"/>
      <c r="AQ137" s="491"/>
      <c r="AR137" s="491"/>
      <c r="AS137" s="491"/>
      <c r="AT137" s="491"/>
      <c r="AU137" s="491"/>
      <c r="AY137" s="491"/>
    </row>
    <row r="138" spans="16:51" s="8" customFormat="1" x14ac:dyDescent="0.2">
      <c r="P138" s="147"/>
      <c r="Q138" s="147"/>
      <c r="V138" s="114"/>
      <c r="W138" s="114"/>
      <c r="X138" s="147"/>
      <c r="Y138" s="147"/>
      <c r="AB138" s="11"/>
      <c r="AC138" s="11"/>
      <c r="AJ138" s="147"/>
      <c r="AL138" s="83"/>
      <c r="AM138" s="83"/>
      <c r="AN138" s="14"/>
      <c r="AO138" s="14"/>
      <c r="AP138" s="491"/>
      <c r="AQ138" s="491"/>
      <c r="AR138" s="491"/>
      <c r="AS138" s="491"/>
      <c r="AT138" s="491"/>
      <c r="AU138" s="491"/>
      <c r="AY138" s="491"/>
    </row>
    <row r="139" spans="16:51" s="8" customFormat="1" x14ac:dyDescent="0.2">
      <c r="P139" s="147"/>
      <c r="Q139" s="147"/>
      <c r="V139" s="114"/>
      <c r="W139" s="114"/>
      <c r="X139" s="147"/>
      <c r="Y139" s="147"/>
      <c r="AB139" s="11"/>
      <c r="AC139" s="11"/>
      <c r="AJ139" s="147"/>
      <c r="AL139" s="83"/>
      <c r="AM139" s="83"/>
      <c r="AN139" s="14"/>
      <c r="AO139" s="14"/>
      <c r="AP139" s="491"/>
      <c r="AQ139" s="491"/>
      <c r="AR139" s="491"/>
      <c r="AS139" s="491"/>
      <c r="AT139" s="491"/>
      <c r="AU139" s="491"/>
      <c r="AY139" s="491"/>
    </row>
    <row r="140" spans="16:51" s="8" customFormat="1" x14ac:dyDescent="0.2">
      <c r="P140" s="147"/>
      <c r="Q140" s="147"/>
      <c r="V140" s="114"/>
      <c r="W140" s="114"/>
      <c r="X140" s="147"/>
      <c r="Y140" s="147"/>
      <c r="AB140" s="11"/>
      <c r="AC140" s="11"/>
      <c r="AJ140" s="147"/>
      <c r="AL140" s="83"/>
      <c r="AM140" s="83"/>
      <c r="AN140" s="14"/>
      <c r="AO140" s="14"/>
      <c r="AP140" s="491"/>
      <c r="AQ140" s="491"/>
      <c r="AR140" s="491"/>
      <c r="AS140" s="491"/>
      <c r="AT140" s="491"/>
      <c r="AU140" s="491"/>
      <c r="AY140" s="491"/>
    </row>
    <row r="141" spans="16:51" s="8" customFormat="1" x14ac:dyDescent="0.2">
      <c r="P141" s="147"/>
      <c r="Q141" s="147"/>
      <c r="V141" s="114"/>
      <c r="W141" s="114"/>
      <c r="X141" s="147"/>
      <c r="Y141" s="147"/>
      <c r="AB141" s="11"/>
      <c r="AC141" s="11"/>
      <c r="AJ141" s="147"/>
      <c r="AL141" s="83"/>
      <c r="AM141" s="83"/>
      <c r="AN141" s="14"/>
      <c r="AO141" s="14"/>
      <c r="AP141" s="491"/>
      <c r="AQ141" s="491"/>
      <c r="AR141" s="491"/>
      <c r="AS141" s="491"/>
      <c r="AT141" s="491"/>
      <c r="AU141" s="491"/>
      <c r="AY141" s="491"/>
    </row>
    <row r="142" spans="16:51" s="8" customFormat="1" x14ac:dyDescent="0.2">
      <c r="P142" s="147"/>
      <c r="Q142" s="147"/>
      <c r="V142" s="114"/>
      <c r="W142" s="114"/>
      <c r="X142" s="147"/>
      <c r="Y142" s="147"/>
      <c r="AB142" s="11"/>
      <c r="AC142" s="11"/>
      <c r="AJ142" s="147"/>
      <c r="AL142" s="83"/>
      <c r="AM142" s="83"/>
      <c r="AN142" s="14"/>
      <c r="AO142" s="14"/>
      <c r="AP142" s="491"/>
      <c r="AQ142" s="491"/>
      <c r="AR142" s="491"/>
      <c r="AS142" s="491"/>
      <c r="AT142" s="491"/>
      <c r="AU142" s="491"/>
      <c r="AY142" s="491"/>
    </row>
    <row r="143" spans="16:51" s="8" customFormat="1" x14ac:dyDescent="0.2">
      <c r="P143" s="147"/>
      <c r="Q143" s="147"/>
      <c r="V143" s="114"/>
      <c r="W143" s="114"/>
      <c r="X143" s="147"/>
      <c r="Y143" s="147"/>
      <c r="AB143" s="11"/>
      <c r="AC143" s="11"/>
      <c r="AJ143" s="147"/>
      <c r="AL143" s="83"/>
      <c r="AM143" s="83"/>
      <c r="AN143" s="14"/>
      <c r="AO143" s="14"/>
      <c r="AP143" s="491"/>
      <c r="AQ143" s="491"/>
      <c r="AR143" s="491"/>
      <c r="AS143" s="491"/>
      <c r="AT143" s="491"/>
      <c r="AU143" s="491"/>
      <c r="AY143" s="491"/>
    </row>
    <row r="144" spans="16:51" s="8" customFormat="1" x14ac:dyDescent="0.2">
      <c r="P144" s="147"/>
      <c r="Q144" s="147"/>
      <c r="V144" s="114"/>
      <c r="W144" s="114"/>
      <c r="X144" s="147"/>
      <c r="Y144" s="147"/>
      <c r="AB144" s="11"/>
      <c r="AC144" s="11"/>
      <c r="AJ144" s="147"/>
      <c r="AL144" s="83"/>
      <c r="AM144" s="83"/>
      <c r="AN144" s="14"/>
      <c r="AO144" s="14"/>
      <c r="AP144" s="491"/>
      <c r="AQ144" s="491"/>
      <c r="AR144" s="491"/>
      <c r="AS144" s="491"/>
      <c r="AT144" s="491"/>
      <c r="AU144" s="491"/>
      <c r="AY144" s="491"/>
    </row>
    <row r="145" spans="16:51" s="8" customFormat="1" x14ac:dyDescent="0.2">
      <c r="P145" s="147"/>
      <c r="Q145" s="147"/>
      <c r="V145" s="114"/>
      <c r="W145" s="114"/>
      <c r="X145" s="147"/>
      <c r="Y145" s="147"/>
      <c r="AB145" s="11"/>
      <c r="AC145" s="11"/>
      <c r="AJ145" s="147"/>
      <c r="AL145" s="83"/>
      <c r="AM145" s="83"/>
      <c r="AN145" s="14"/>
      <c r="AO145" s="14"/>
      <c r="AP145" s="491"/>
      <c r="AQ145" s="491"/>
      <c r="AR145" s="491"/>
      <c r="AS145" s="491"/>
      <c r="AT145" s="491"/>
      <c r="AU145" s="491"/>
      <c r="AY145" s="491"/>
    </row>
    <row r="146" spans="16:51" s="8" customFormat="1" x14ac:dyDescent="0.2">
      <c r="P146" s="147"/>
      <c r="Q146" s="147"/>
      <c r="V146" s="114"/>
      <c r="W146" s="114"/>
      <c r="X146" s="147"/>
      <c r="Y146" s="147"/>
      <c r="AB146" s="11"/>
      <c r="AC146" s="11"/>
      <c r="AJ146" s="147"/>
      <c r="AL146" s="83"/>
      <c r="AM146" s="83"/>
      <c r="AN146" s="14"/>
      <c r="AO146" s="14"/>
      <c r="AP146" s="491"/>
      <c r="AQ146" s="491"/>
      <c r="AR146" s="491"/>
      <c r="AS146" s="491"/>
      <c r="AT146" s="491"/>
      <c r="AU146" s="491"/>
      <c r="AY146" s="491"/>
    </row>
    <row r="147" spans="16:51" s="8" customFormat="1" x14ac:dyDescent="0.2">
      <c r="P147" s="147"/>
      <c r="Q147" s="147"/>
      <c r="V147" s="114"/>
      <c r="W147" s="114"/>
      <c r="X147" s="147"/>
      <c r="Y147" s="147"/>
      <c r="AB147" s="11"/>
      <c r="AC147" s="11"/>
      <c r="AJ147" s="147"/>
      <c r="AL147" s="83"/>
      <c r="AM147" s="83"/>
      <c r="AN147" s="14"/>
      <c r="AO147" s="14"/>
      <c r="AP147" s="491"/>
      <c r="AQ147" s="491"/>
      <c r="AR147" s="491"/>
      <c r="AS147" s="491"/>
      <c r="AT147" s="491"/>
      <c r="AU147" s="491"/>
      <c r="AY147" s="491"/>
    </row>
    <row r="148" spans="16:51" s="8" customFormat="1" x14ac:dyDescent="0.2">
      <c r="P148" s="147"/>
      <c r="Q148" s="147"/>
      <c r="V148" s="114"/>
      <c r="W148" s="114"/>
      <c r="X148" s="147"/>
      <c r="Y148" s="147"/>
      <c r="AB148" s="11"/>
      <c r="AC148" s="11"/>
      <c r="AJ148" s="147"/>
      <c r="AL148" s="83"/>
      <c r="AM148" s="83"/>
      <c r="AN148" s="14"/>
      <c r="AO148" s="14"/>
      <c r="AP148" s="491"/>
      <c r="AQ148" s="491"/>
      <c r="AR148" s="491"/>
      <c r="AS148" s="491"/>
      <c r="AT148" s="491"/>
      <c r="AU148" s="491"/>
      <c r="AY148" s="491"/>
    </row>
    <row r="149" spans="16:51" s="8" customFormat="1" x14ac:dyDescent="0.2">
      <c r="P149" s="147"/>
      <c r="Q149" s="147"/>
      <c r="V149" s="114"/>
      <c r="W149" s="114"/>
      <c r="X149" s="147"/>
      <c r="Y149" s="147"/>
      <c r="AB149" s="11"/>
      <c r="AC149" s="11"/>
      <c r="AJ149" s="147"/>
      <c r="AL149" s="83"/>
      <c r="AM149" s="83"/>
      <c r="AN149" s="14"/>
      <c r="AO149" s="14"/>
      <c r="AP149" s="491"/>
      <c r="AQ149" s="491"/>
      <c r="AR149" s="491"/>
      <c r="AS149" s="491"/>
      <c r="AT149" s="491"/>
      <c r="AU149" s="491"/>
      <c r="AY149" s="491"/>
    </row>
    <row r="150" spans="16:51" s="8" customFormat="1" x14ac:dyDescent="0.2">
      <c r="P150" s="147"/>
      <c r="Q150" s="147"/>
      <c r="V150" s="114"/>
      <c r="W150" s="114"/>
      <c r="X150" s="147"/>
      <c r="Y150" s="147"/>
      <c r="AB150" s="11"/>
      <c r="AC150" s="11"/>
      <c r="AJ150" s="147"/>
      <c r="AL150" s="83"/>
      <c r="AM150" s="83"/>
      <c r="AN150" s="14"/>
      <c r="AO150" s="14"/>
      <c r="AP150" s="491"/>
      <c r="AQ150" s="491"/>
      <c r="AR150" s="491"/>
      <c r="AS150" s="491"/>
      <c r="AT150" s="491"/>
      <c r="AU150" s="491"/>
      <c r="AY150" s="491"/>
    </row>
    <row r="151" spans="16:51" s="8" customFormat="1" x14ac:dyDescent="0.2">
      <c r="P151" s="147"/>
      <c r="Q151" s="147"/>
      <c r="V151" s="114"/>
      <c r="W151" s="114"/>
      <c r="X151" s="147"/>
      <c r="Y151" s="147"/>
      <c r="AB151" s="11"/>
      <c r="AC151" s="11"/>
      <c r="AJ151" s="147"/>
      <c r="AL151" s="83"/>
      <c r="AM151" s="83"/>
      <c r="AN151" s="14"/>
      <c r="AO151" s="14"/>
      <c r="AP151" s="491"/>
      <c r="AQ151" s="491"/>
      <c r="AR151" s="491"/>
      <c r="AS151" s="491"/>
      <c r="AT151" s="491"/>
      <c r="AU151" s="491"/>
      <c r="AY151" s="491"/>
    </row>
    <row r="152" spans="16:51" s="8" customFormat="1" x14ac:dyDescent="0.2">
      <c r="P152" s="147"/>
      <c r="Q152" s="147"/>
      <c r="V152" s="114"/>
      <c r="W152" s="114"/>
      <c r="X152" s="147"/>
      <c r="Y152" s="147"/>
      <c r="AB152" s="11"/>
      <c r="AC152" s="11"/>
      <c r="AJ152" s="147"/>
      <c r="AL152" s="83"/>
      <c r="AM152" s="83"/>
      <c r="AN152" s="14"/>
      <c r="AO152" s="14"/>
      <c r="AP152" s="491"/>
      <c r="AQ152" s="491"/>
      <c r="AR152" s="491"/>
      <c r="AS152" s="491"/>
      <c r="AT152" s="491"/>
      <c r="AU152" s="491"/>
      <c r="AY152" s="491"/>
    </row>
    <row r="153" spans="16:51" s="8" customFormat="1" x14ac:dyDescent="0.2">
      <c r="P153" s="147"/>
      <c r="Q153" s="147"/>
      <c r="V153" s="114"/>
      <c r="W153" s="114"/>
      <c r="X153" s="147"/>
      <c r="Y153" s="147"/>
      <c r="AB153" s="11"/>
      <c r="AC153" s="11"/>
      <c r="AJ153" s="147"/>
      <c r="AL153" s="83"/>
      <c r="AM153" s="83"/>
      <c r="AN153" s="14"/>
      <c r="AO153" s="14"/>
      <c r="AP153" s="491"/>
      <c r="AQ153" s="491"/>
      <c r="AR153" s="491"/>
      <c r="AS153" s="491"/>
      <c r="AT153" s="491"/>
      <c r="AU153" s="491"/>
      <c r="AY153" s="491"/>
    </row>
    <row r="154" spans="16:51" s="8" customFormat="1" x14ac:dyDescent="0.2">
      <c r="P154" s="147"/>
      <c r="Q154" s="147"/>
      <c r="V154" s="114"/>
      <c r="W154" s="114"/>
      <c r="X154" s="147"/>
      <c r="Y154" s="147"/>
      <c r="AB154" s="11"/>
      <c r="AC154" s="11"/>
      <c r="AJ154" s="147"/>
      <c r="AL154" s="83"/>
      <c r="AM154" s="83"/>
      <c r="AN154" s="14"/>
      <c r="AO154" s="14"/>
      <c r="AP154" s="491"/>
      <c r="AQ154" s="491"/>
      <c r="AR154" s="491"/>
      <c r="AS154" s="491"/>
      <c r="AT154" s="491"/>
      <c r="AU154" s="491"/>
      <c r="AY154" s="491"/>
    </row>
    <row r="155" spans="16:51" s="8" customFormat="1" x14ac:dyDescent="0.2">
      <c r="P155" s="147"/>
      <c r="Q155" s="147"/>
      <c r="V155" s="114"/>
      <c r="W155" s="114"/>
      <c r="X155" s="147"/>
      <c r="Y155" s="147"/>
      <c r="AB155" s="11"/>
      <c r="AC155" s="11"/>
      <c r="AJ155" s="147"/>
      <c r="AL155" s="83"/>
      <c r="AM155" s="83"/>
      <c r="AN155" s="14"/>
      <c r="AO155" s="14"/>
      <c r="AP155" s="491"/>
      <c r="AQ155" s="491"/>
      <c r="AR155" s="491"/>
      <c r="AS155" s="491"/>
      <c r="AT155" s="491"/>
      <c r="AU155" s="491"/>
      <c r="AY155" s="491"/>
    </row>
    <row r="156" spans="16:51" s="8" customFormat="1" x14ac:dyDescent="0.2">
      <c r="P156" s="147"/>
      <c r="Q156" s="147"/>
      <c r="V156" s="114"/>
      <c r="W156" s="114"/>
      <c r="X156" s="147"/>
      <c r="Y156" s="147"/>
      <c r="AB156" s="11"/>
      <c r="AC156" s="11"/>
      <c r="AJ156" s="147"/>
      <c r="AL156" s="83"/>
      <c r="AM156" s="83"/>
      <c r="AN156" s="14"/>
      <c r="AO156" s="14"/>
      <c r="AP156" s="491"/>
      <c r="AQ156" s="491"/>
      <c r="AR156" s="491"/>
      <c r="AS156" s="491"/>
      <c r="AT156" s="491"/>
      <c r="AU156" s="491"/>
      <c r="AY156" s="491"/>
    </row>
    <row r="157" spans="16:51" s="8" customFormat="1" x14ac:dyDescent="0.2">
      <c r="P157" s="147"/>
      <c r="Q157" s="147"/>
      <c r="V157" s="114"/>
      <c r="W157" s="114"/>
      <c r="X157" s="147"/>
      <c r="Y157" s="147"/>
      <c r="AB157" s="11"/>
      <c r="AC157" s="11"/>
      <c r="AJ157" s="147"/>
      <c r="AL157" s="83"/>
      <c r="AM157" s="83"/>
      <c r="AN157" s="14"/>
      <c r="AO157" s="14"/>
      <c r="AP157" s="491"/>
      <c r="AQ157" s="491"/>
      <c r="AR157" s="491"/>
      <c r="AS157" s="491"/>
      <c r="AT157" s="491"/>
      <c r="AU157" s="491"/>
      <c r="AY157" s="491"/>
    </row>
    <row r="158" spans="16:51" s="8" customFormat="1" x14ac:dyDescent="0.2">
      <c r="P158" s="147"/>
      <c r="Q158" s="147"/>
      <c r="V158" s="114"/>
      <c r="W158" s="114"/>
      <c r="X158" s="147"/>
      <c r="Y158" s="147"/>
      <c r="AB158" s="11"/>
      <c r="AC158" s="11"/>
      <c r="AJ158" s="147"/>
      <c r="AL158" s="83"/>
      <c r="AM158" s="83"/>
      <c r="AN158" s="14"/>
      <c r="AO158" s="14"/>
      <c r="AP158" s="491"/>
      <c r="AQ158" s="491"/>
      <c r="AR158" s="491"/>
      <c r="AS158" s="491"/>
      <c r="AT158" s="491"/>
      <c r="AU158" s="491"/>
      <c r="AY158" s="491"/>
    </row>
    <row r="159" spans="16:51" s="8" customFormat="1" x14ac:dyDescent="0.2">
      <c r="P159" s="147"/>
      <c r="Q159" s="147"/>
      <c r="V159" s="114"/>
      <c r="W159" s="114"/>
      <c r="X159" s="147"/>
      <c r="Y159" s="147"/>
      <c r="AB159" s="11"/>
      <c r="AC159" s="11"/>
      <c r="AJ159" s="147"/>
      <c r="AL159" s="83"/>
      <c r="AM159" s="83"/>
      <c r="AN159" s="14"/>
      <c r="AO159" s="14"/>
      <c r="AP159" s="491"/>
      <c r="AQ159" s="491"/>
      <c r="AR159" s="491"/>
      <c r="AS159" s="491"/>
      <c r="AT159" s="491"/>
      <c r="AU159" s="491"/>
      <c r="AY159" s="491"/>
    </row>
    <row r="160" spans="16:51" s="8" customFormat="1" x14ac:dyDescent="0.2">
      <c r="P160" s="147"/>
      <c r="Q160" s="147"/>
      <c r="V160" s="114"/>
      <c r="W160" s="114"/>
      <c r="X160" s="147"/>
      <c r="Y160" s="147"/>
      <c r="AB160" s="11"/>
      <c r="AC160" s="11"/>
      <c r="AJ160" s="147"/>
      <c r="AL160" s="83"/>
      <c r="AM160" s="83"/>
      <c r="AN160" s="14"/>
      <c r="AO160" s="14"/>
      <c r="AP160" s="491"/>
      <c r="AQ160" s="491"/>
      <c r="AR160" s="491"/>
      <c r="AS160" s="491"/>
      <c r="AT160" s="491"/>
      <c r="AU160" s="491"/>
      <c r="AY160" s="491"/>
    </row>
    <row r="161" spans="16:51" s="8" customFormat="1" x14ac:dyDescent="0.2">
      <c r="P161" s="147"/>
      <c r="Q161" s="147"/>
      <c r="V161" s="114"/>
      <c r="W161" s="114"/>
      <c r="X161" s="147"/>
      <c r="Y161" s="147"/>
      <c r="AB161" s="11"/>
      <c r="AC161" s="11"/>
      <c r="AJ161" s="147"/>
      <c r="AL161" s="83"/>
      <c r="AM161" s="83"/>
      <c r="AN161" s="14"/>
      <c r="AO161" s="14"/>
      <c r="AP161" s="491"/>
      <c r="AQ161" s="491"/>
      <c r="AR161" s="491"/>
      <c r="AS161" s="491"/>
      <c r="AT161" s="491"/>
      <c r="AU161" s="491"/>
      <c r="AY161" s="491"/>
    </row>
    <row r="162" spans="16:51" s="8" customFormat="1" x14ac:dyDescent="0.2">
      <c r="P162" s="147"/>
      <c r="Q162" s="147"/>
      <c r="V162" s="114"/>
      <c r="W162" s="114"/>
      <c r="X162" s="147"/>
      <c r="Y162" s="147"/>
      <c r="AB162" s="11"/>
      <c r="AC162" s="11"/>
      <c r="AJ162" s="147"/>
      <c r="AL162" s="83"/>
      <c r="AM162" s="83"/>
      <c r="AN162" s="14"/>
      <c r="AO162" s="14"/>
      <c r="AP162" s="491"/>
      <c r="AQ162" s="491"/>
      <c r="AR162" s="491"/>
      <c r="AS162" s="491"/>
      <c r="AT162" s="491"/>
      <c r="AU162" s="491"/>
      <c r="AY162" s="491"/>
    </row>
    <row r="163" spans="16:51" s="8" customFormat="1" x14ac:dyDescent="0.2">
      <c r="P163" s="147"/>
      <c r="Q163" s="147"/>
      <c r="V163" s="114"/>
      <c r="W163" s="114"/>
      <c r="X163" s="147"/>
      <c r="Y163" s="147"/>
      <c r="AB163" s="11"/>
      <c r="AC163" s="11"/>
      <c r="AJ163" s="147"/>
      <c r="AL163" s="83"/>
      <c r="AM163" s="83"/>
      <c r="AN163" s="14"/>
      <c r="AO163" s="14"/>
      <c r="AP163" s="491"/>
      <c r="AQ163" s="491"/>
      <c r="AR163" s="491"/>
      <c r="AS163" s="491"/>
      <c r="AT163" s="491"/>
      <c r="AU163" s="491"/>
      <c r="AY163" s="491"/>
    </row>
    <row r="164" spans="16:51" s="8" customFormat="1" x14ac:dyDescent="0.2">
      <c r="P164" s="147"/>
      <c r="Q164" s="147"/>
      <c r="V164" s="114"/>
      <c r="W164" s="114"/>
      <c r="X164" s="147"/>
      <c r="Y164" s="147"/>
      <c r="AB164" s="11"/>
      <c r="AC164" s="11"/>
      <c r="AJ164" s="147"/>
      <c r="AL164" s="83"/>
      <c r="AM164" s="83"/>
      <c r="AN164" s="14"/>
      <c r="AO164" s="14"/>
      <c r="AP164" s="491"/>
      <c r="AQ164" s="491"/>
      <c r="AR164" s="491"/>
      <c r="AS164" s="491"/>
      <c r="AT164" s="491"/>
      <c r="AU164" s="491"/>
      <c r="AY164" s="491"/>
    </row>
    <row r="165" spans="16:51" s="8" customFormat="1" x14ac:dyDescent="0.2">
      <c r="P165" s="147"/>
      <c r="Q165" s="147"/>
      <c r="V165" s="114"/>
      <c r="W165" s="114"/>
      <c r="X165" s="147"/>
      <c r="Y165" s="147"/>
      <c r="AB165" s="11"/>
      <c r="AC165" s="11"/>
      <c r="AJ165" s="147"/>
      <c r="AL165" s="83"/>
      <c r="AM165" s="83"/>
      <c r="AN165" s="14"/>
      <c r="AO165" s="14"/>
      <c r="AP165" s="491"/>
      <c r="AQ165" s="491"/>
      <c r="AR165" s="491"/>
      <c r="AS165" s="491"/>
      <c r="AT165" s="491"/>
      <c r="AU165" s="491"/>
      <c r="AY165" s="491"/>
    </row>
    <row r="166" spans="16:51" s="8" customFormat="1" x14ac:dyDescent="0.2">
      <c r="P166" s="147"/>
      <c r="Q166" s="147"/>
      <c r="V166" s="114"/>
      <c r="W166" s="114"/>
      <c r="X166" s="147"/>
      <c r="Y166" s="147"/>
      <c r="AB166" s="11"/>
      <c r="AC166" s="11"/>
      <c r="AJ166" s="147"/>
      <c r="AL166" s="83"/>
      <c r="AM166" s="83"/>
      <c r="AN166" s="14"/>
      <c r="AO166" s="14"/>
      <c r="AP166" s="491"/>
      <c r="AQ166" s="491"/>
      <c r="AR166" s="491"/>
      <c r="AS166" s="491"/>
      <c r="AT166" s="491"/>
      <c r="AU166" s="491"/>
      <c r="AY166" s="491"/>
    </row>
    <row r="167" spans="16:51" s="8" customFormat="1" x14ac:dyDescent="0.2">
      <c r="P167" s="147"/>
      <c r="Q167" s="147"/>
      <c r="V167" s="114"/>
      <c r="W167" s="114"/>
      <c r="X167" s="147"/>
      <c r="Y167" s="147"/>
      <c r="AB167" s="11"/>
      <c r="AC167" s="11"/>
      <c r="AJ167" s="147"/>
      <c r="AL167" s="83"/>
      <c r="AM167" s="83"/>
      <c r="AN167" s="14"/>
      <c r="AO167" s="14"/>
      <c r="AP167" s="491"/>
      <c r="AQ167" s="491"/>
      <c r="AR167" s="491"/>
      <c r="AS167" s="491"/>
      <c r="AT167" s="491"/>
      <c r="AU167" s="491"/>
      <c r="AY167" s="491"/>
    </row>
    <row r="168" spans="16:51" s="8" customFormat="1" x14ac:dyDescent="0.2">
      <c r="P168" s="147"/>
      <c r="Q168" s="147"/>
      <c r="V168" s="114"/>
      <c r="W168" s="114"/>
      <c r="X168" s="147"/>
      <c r="Y168" s="147"/>
      <c r="AB168" s="11"/>
      <c r="AC168" s="11"/>
      <c r="AJ168" s="147"/>
      <c r="AL168" s="83"/>
      <c r="AM168" s="83"/>
      <c r="AN168" s="14"/>
      <c r="AO168" s="14"/>
      <c r="AP168" s="491"/>
      <c r="AQ168" s="491"/>
      <c r="AR168" s="491"/>
      <c r="AS168" s="491"/>
      <c r="AT168" s="491"/>
      <c r="AU168" s="491"/>
      <c r="AY168" s="491"/>
    </row>
    <row r="169" spans="16:51" s="8" customFormat="1" x14ac:dyDescent="0.2">
      <c r="P169" s="147"/>
      <c r="Q169" s="147"/>
      <c r="V169" s="114"/>
      <c r="W169" s="114"/>
      <c r="X169" s="147"/>
      <c r="Y169" s="147"/>
      <c r="AB169" s="11"/>
      <c r="AC169" s="11"/>
      <c r="AJ169" s="147"/>
      <c r="AL169" s="83"/>
      <c r="AM169" s="83"/>
      <c r="AN169" s="14"/>
      <c r="AO169" s="14"/>
      <c r="AP169" s="491"/>
      <c r="AQ169" s="491"/>
      <c r="AR169" s="491"/>
      <c r="AS169" s="491"/>
      <c r="AT169" s="491"/>
      <c r="AU169" s="491"/>
      <c r="AY169" s="491"/>
    </row>
    <row r="170" spans="16:51" s="8" customFormat="1" x14ac:dyDescent="0.2">
      <c r="P170" s="147"/>
      <c r="Q170" s="147"/>
      <c r="V170" s="114"/>
      <c r="W170" s="114"/>
      <c r="X170" s="147"/>
      <c r="Y170" s="147"/>
      <c r="AB170" s="11"/>
      <c r="AC170" s="11"/>
      <c r="AJ170" s="147"/>
      <c r="AL170" s="83"/>
      <c r="AM170" s="83"/>
      <c r="AN170" s="14"/>
      <c r="AO170" s="14"/>
      <c r="AP170" s="491"/>
      <c r="AQ170" s="491"/>
      <c r="AR170" s="491"/>
      <c r="AS170" s="491"/>
      <c r="AT170" s="491"/>
      <c r="AU170" s="491"/>
      <c r="AY170" s="491"/>
    </row>
    <row r="171" spans="16:51" s="8" customFormat="1" x14ac:dyDescent="0.2">
      <c r="P171" s="147"/>
      <c r="Q171" s="147"/>
      <c r="V171" s="114"/>
      <c r="W171" s="114"/>
      <c r="X171" s="147"/>
      <c r="Y171" s="147"/>
      <c r="AB171" s="11"/>
      <c r="AC171" s="11"/>
      <c r="AJ171" s="147"/>
      <c r="AL171" s="83"/>
      <c r="AM171" s="83"/>
      <c r="AN171" s="14"/>
      <c r="AO171" s="14"/>
      <c r="AP171" s="491"/>
      <c r="AQ171" s="491"/>
      <c r="AR171" s="491"/>
      <c r="AS171" s="491"/>
      <c r="AT171" s="491"/>
      <c r="AU171" s="491"/>
      <c r="AY171" s="491"/>
    </row>
    <row r="172" spans="16:51" s="8" customFormat="1" x14ac:dyDescent="0.2">
      <c r="P172" s="147"/>
      <c r="Q172" s="147"/>
      <c r="V172" s="114"/>
      <c r="W172" s="114"/>
      <c r="X172" s="147"/>
      <c r="Y172" s="147"/>
      <c r="AB172" s="11"/>
      <c r="AC172" s="11"/>
      <c r="AJ172" s="147"/>
      <c r="AL172" s="83"/>
      <c r="AM172" s="83"/>
      <c r="AN172" s="14"/>
      <c r="AO172" s="14"/>
      <c r="AP172" s="491"/>
      <c r="AQ172" s="491"/>
      <c r="AR172" s="491"/>
      <c r="AS172" s="491"/>
      <c r="AT172" s="491"/>
      <c r="AU172" s="491"/>
      <c r="AY172" s="491"/>
    </row>
    <row r="173" spans="16:51" s="8" customFormat="1" x14ac:dyDescent="0.2">
      <c r="P173" s="147"/>
      <c r="Q173" s="147"/>
      <c r="V173" s="114"/>
      <c r="W173" s="114"/>
      <c r="X173" s="147"/>
      <c r="Y173" s="147"/>
      <c r="AB173" s="11"/>
      <c r="AC173" s="11"/>
      <c r="AJ173" s="147"/>
      <c r="AL173" s="83"/>
      <c r="AM173" s="83"/>
      <c r="AN173" s="14"/>
      <c r="AO173" s="14"/>
      <c r="AP173" s="491"/>
      <c r="AQ173" s="491"/>
      <c r="AR173" s="491"/>
      <c r="AS173" s="491"/>
      <c r="AT173" s="491"/>
      <c r="AU173" s="491"/>
      <c r="AY173" s="491"/>
    </row>
    <row r="174" spans="16:51" s="8" customFormat="1" x14ac:dyDescent="0.2">
      <c r="P174" s="147"/>
      <c r="Q174" s="147"/>
      <c r="V174" s="114"/>
      <c r="W174" s="114"/>
      <c r="X174" s="147"/>
      <c r="Y174" s="147"/>
      <c r="AB174" s="11"/>
      <c r="AC174" s="11"/>
      <c r="AJ174" s="147"/>
      <c r="AL174" s="83"/>
      <c r="AM174" s="83"/>
      <c r="AN174" s="14"/>
      <c r="AO174" s="14"/>
      <c r="AP174" s="491"/>
      <c r="AQ174" s="491"/>
      <c r="AR174" s="491"/>
      <c r="AS174" s="491"/>
      <c r="AT174" s="491"/>
      <c r="AU174" s="491"/>
      <c r="AY174" s="491"/>
    </row>
    <row r="175" spans="16:51" s="8" customFormat="1" x14ac:dyDescent="0.2">
      <c r="P175" s="147"/>
      <c r="Q175" s="147"/>
      <c r="V175" s="114"/>
      <c r="W175" s="114"/>
      <c r="X175" s="147"/>
      <c r="Y175" s="147"/>
      <c r="AB175" s="11"/>
      <c r="AC175" s="11"/>
      <c r="AJ175" s="147"/>
      <c r="AL175" s="83"/>
      <c r="AM175" s="83"/>
      <c r="AN175" s="14"/>
      <c r="AO175" s="14"/>
      <c r="AP175" s="491"/>
      <c r="AQ175" s="491"/>
      <c r="AR175" s="491"/>
      <c r="AS175" s="491"/>
      <c r="AT175" s="491"/>
      <c r="AU175" s="491"/>
      <c r="AY175" s="491"/>
    </row>
    <row r="176" spans="16:51" s="8" customFormat="1" x14ac:dyDescent="0.2">
      <c r="P176" s="147"/>
      <c r="Q176" s="147"/>
      <c r="V176" s="114"/>
      <c r="W176" s="114"/>
      <c r="X176" s="147"/>
      <c r="Y176" s="147"/>
      <c r="AB176" s="11"/>
      <c r="AC176" s="11"/>
      <c r="AJ176" s="147"/>
      <c r="AL176" s="83"/>
      <c r="AM176" s="83"/>
      <c r="AN176" s="14"/>
      <c r="AO176" s="14"/>
      <c r="AP176" s="491"/>
      <c r="AQ176" s="491"/>
      <c r="AR176" s="491"/>
      <c r="AS176" s="491"/>
      <c r="AT176" s="491"/>
      <c r="AU176" s="491"/>
      <c r="AY176" s="491"/>
    </row>
    <row r="177" spans="16:51" s="8" customFormat="1" x14ac:dyDescent="0.2">
      <c r="P177" s="147"/>
      <c r="Q177" s="147"/>
      <c r="V177" s="114"/>
      <c r="W177" s="114"/>
      <c r="X177" s="147"/>
      <c r="Y177" s="147"/>
      <c r="AB177" s="11"/>
      <c r="AC177" s="11"/>
      <c r="AJ177" s="147"/>
      <c r="AL177" s="83"/>
      <c r="AM177" s="83"/>
      <c r="AN177" s="14"/>
      <c r="AO177" s="14"/>
      <c r="AP177" s="491"/>
      <c r="AQ177" s="491"/>
      <c r="AR177" s="491"/>
      <c r="AS177" s="491"/>
      <c r="AT177" s="491"/>
      <c r="AU177" s="491"/>
      <c r="AY177" s="491"/>
    </row>
    <row r="178" spans="16:51" s="8" customFormat="1" x14ac:dyDescent="0.2">
      <c r="P178" s="147"/>
      <c r="Q178" s="147"/>
      <c r="V178" s="114"/>
      <c r="W178" s="114"/>
      <c r="X178" s="147"/>
      <c r="Y178" s="147"/>
      <c r="AB178" s="11"/>
      <c r="AC178" s="11"/>
      <c r="AJ178" s="147"/>
      <c r="AL178" s="83"/>
      <c r="AM178" s="83"/>
      <c r="AN178" s="14"/>
      <c r="AO178" s="14"/>
      <c r="AP178" s="491"/>
      <c r="AQ178" s="491"/>
      <c r="AR178" s="491"/>
      <c r="AS178" s="491"/>
      <c r="AT178" s="491"/>
      <c r="AU178" s="491"/>
      <c r="AY178" s="491"/>
    </row>
    <row r="179" spans="16:51" s="8" customFormat="1" x14ac:dyDescent="0.2">
      <c r="P179" s="147"/>
      <c r="Q179" s="147"/>
      <c r="V179" s="114"/>
      <c r="W179" s="114"/>
      <c r="X179" s="147"/>
      <c r="Y179" s="147"/>
      <c r="AB179" s="11"/>
      <c r="AC179" s="11"/>
      <c r="AJ179" s="147"/>
      <c r="AL179" s="83"/>
      <c r="AM179" s="83"/>
      <c r="AN179" s="14"/>
      <c r="AO179" s="14"/>
      <c r="AP179" s="491"/>
      <c r="AQ179" s="491"/>
      <c r="AR179" s="491"/>
      <c r="AS179" s="491"/>
      <c r="AT179" s="491"/>
      <c r="AU179" s="491"/>
      <c r="AY179" s="491"/>
    </row>
    <row r="180" spans="16:51" s="8" customFormat="1" x14ac:dyDescent="0.2">
      <c r="P180" s="147"/>
      <c r="Q180" s="147"/>
      <c r="V180" s="114"/>
      <c r="W180" s="114"/>
      <c r="X180" s="147"/>
      <c r="Y180" s="147"/>
      <c r="AB180" s="11"/>
      <c r="AC180" s="11"/>
      <c r="AJ180" s="147"/>
      <c r="AL180" s="83"/>
      <c r="AM180" s="83"/>
      <c r="AN180" s="14"/>
      <c r="AO180" s="14"/>
      <c r="AP180" s="491"/>
      <c r="AQ180" s="491"/>
      <c r="AR180" s="491"/>
      <c r="AS180" s="491"/>
      <c r="AT180" s="491"/>
      <c r="AU180" s="491"/>
      <c r="AY180" s="491"/>
    </row>
    <row r="181" spans="16:51" s="8" customFormat="1" x14ac:dyDescent="0.2">
      <c r="P181" s="147"/>
      <c r="Q181" s="147"/>
      <c r="V181" s="114"/>
      <c r="W181" s="114"/>
      <c r="X181" s="147"/>
      <c r="Y181" s="147"/>
      <c r="AB181" s="11"/>
      <c r="AC181" s="11"/>
      <c r="AJ181" s="147"/>
      <c r="AL181" s="83"/>
      <c r="AM181" s="83"/>
      <c r="AN181" s="14"/>
      <c r="AO181" s="14"/>
      <c r="AP181" s="491"/>
      <c r="AQ181" s="491"/>
      <c r="AR181" s="491"/>
      <c r="AS181" s="491"/>
      <c r="AT181" s="491"/>
      <c r="AU181" s="491"/>
      <c r="AY181" s="491"/>
    </row>
    <row r="182" spans="16:51" s="8" customFormat="1" x14ac:dyDescent="0.2">
      <c r="P182" s="147"/>
      <c r="Q182" s="147"/>
      <c r="V182" s="114"/>
      <c r="W182" s="114"/>
      <c r="X182" s="147"/>
      <c r="Y182" s="147"/>
      <c r="AB182" s="11"/>
      <c r="AC182" s="11"/>
      <c r="AJ182" s="147"/>
      <c r="AL182" s="83"/>
      <c r="AM182" s="83"/>
      <c r="AN182" s="14"/>
      <c r="AO182" s="14"/>
      <c r="AP182" s="491"/>
      <c r="AQ182" s="491"/>
      <c r="AR182" s="491"/>
      <c r="AS182" s="491"/>
      <c r="AT182" s="491"/>
      <c r="AU182" s="491"/>
      <c r="AY182" s="491"/>
    </row>
    <row r="183" spans="16:51" s="8" customFormat="1" x14ac:dyDescent="0.2">
      <c r="P183" s="147"/>
      <c r="Q183" s="147"/>
      <c r="V183" s="114"/>
      <c r="W183" s="114"/>
      <c r="X183" s="147"/>
      <c r="Y183" s="147"/>
      <c r="AB183" s="11"/>
      <c r="AC183" s="11"/>
      <c r="AJ183" s="147"/>
      <c r="AL183" s="83"/>
      <c r="AM183" s="83"/>
      <c r="AN183" s="14"/>
      <c r="AO183" s="14"/>
      <c r="AP183" s="491"/>
      <c r="AQ183" s="491"/>
      <c r="AR183" s="491"/>
      <c r="AS183" s="491"/>
      <c r="AT183" s="491"/>
      <c r="AU183" s="491"/>
      <c r="AY183" s="491"/>
    </row>
    <row r="184" spans="16:51" s="8" customFormat="1" x14ac:dyDescent="0.2">
      <c r="P184" s="147"/>
      <c r="Q184" s="147"/>
      <c r="V184" s="114"/>
      <c r="W184" s="114"/>
      <c r="X184" s="147"/>
      <c r="Y184" s="147"/>
      <c r="AB184" s="11"/>
      <c r="AC184" s="11"/>
      <c r="AJ184" s="147"/>
      <c r="AL184" s="83"/>
      <c r="AM184" s="83"/>
      <c r="AN184" s="14"/>
      <c r="AO184" s="14"/>
      <c r="AP184" s="491"/>
      <c r="AQ184" s="491"/>
      <c r="AR184" s="491"/>
      <c r="AS184" s="491"/>
      <c r="AT184" s="491"/>
      <c r="AU184" s="491"/>
      <c r="AY184" s="491"/>
    </row>
    <row r="185" spans="16:51" s="8" customFormat="1" x14ac:dyDescent="0.2">
      <c r="P185" s="147"/>
      <c r="Q185" s="147"/>
      <c r="V185" s="114"/>
      <c r="W185" s="114"/>
      <c r="X185" s="147"/>
      <c r="Y185" s="147"/>
      <c r="AB185" s="11"/>
      <c r="AC185" s="11"/>
      <c r="AJ185" s="147"/>
      <c r="AL185" s="83"/>
      <c r="AM185" s="83"/>
      <c r="AN185" s="14"/>
      <c r="AO185" s="14"/>
      <c r="AP185" s="491"/>
      <c r="AQ185" s="491"/>
      <c r="AR185" s="491"/>
      <c r="AS185" s="491"/>
      <c r="AT185" s="491"/>
      <c r="AU185" s="491"/>
      <c r="AY185" s="491"/>
    </row>
    <row r="186" spans="16:51" s="8" customFormat="1" x14ac:dyDescent="0.2">
      <c r="P186" s="147"/>
      <c r="Q186" s="147"/>
      <c r="V186" s="114"/>
      <c r="W186" s="114"/>
      <c r="X186" s="147"/>
      <c r="Y186" s="147"/>
      <c r="AB186" s="11"/>
      <c r="AC186" s="11"/>
      <c r="AJ186" s="147"/>
      <c r="AL186" s="83"/>
      <c r="AM186" s="83"/>
      <c r="AN186" s="14"/>
      <c r="AO186" s="14"/>
      <c r="AP186" s="491"/>
      <c r="AQ186" s="491"/>
      <c r="AR186" s="491"/>
      <c r="AS186" s="491"/>
      <c r="AT186" s="491"/>
      <c r="AU186" s="491"/>
      <c r="AY186" s="491"/>
    </row>
    <row r="187" spans="16:51" s="8" customFormat="1" x14ac:dyDescent="0.2">
      <c r="P187" s="147"/>
      <c r="Q187" s="147"/>
      <c r="V187" s="114"/>
      <c r="W187" s="114"/>
      <c r="X187" s="147"/>
      <c r="Y187" s="147"/>
      <c r="AB187" s="11"/>
      <c r="AC187" s="11"/>
      <c r="AJ187" s="147"/>
      <c r="AL187" s="83"/>
      <c r="AM187" s="83"/>
      <c r="AN187" s="14"/>
      <c r="AO187" s="14"/>
      <c r="AP187" s="491"/>
      <c r="AQ187" s="491"/>
      <c r="AR187" s="491"/>
      <c r="AS187" s="491"/>
      <c r="AT187" s="491"/>
      <c r="AU187" s="491"/>
      <c r="AY187" s="491"/>
    </row>
    <row r="188" spans="16:51" s="8" customFormat="1" x14ac:dyDescent="0.2">
      <c r="P188" s="147"/>
      <c r="Q188" s="147"/>
      <c r="V188" s="114"/>
      <c r="W188" s="114"/>
      <c r="X188" s="147"/>
      <c r="Y188" s="147"/>
      <c r="AB188" s="11"/>
      <c r="AC188" s="11"/>
      <c r="AJ188" s="147"/>
      <c r="AL188" s="83"/>
      <c r="AM188" s="83"/>
      <c r="AN188" s="14"/>
      <c r="AO188" s="14"/>
      <c r="AP188" s="491"/>
      <c r="AQ188" s="491"/>
      <c r="AR188" s="491"/>
      <c r="AS188" s="491"/>
      <c r="AT188" s="491"/>
      <c r="AU188" s="491"/>
      <c r="AY188" s="491"/>
    </row>
    <row r="189" spans="16:51" s="8" customFormat="1" x14ac:dyDescent="0.2">
      <c r="P189" s="147"/>
      <c r="Q189" s="147"/>
      <c r="V189" s="114"/>
      <c r="W189" s="114"/>
      <c r="X189" s="147"/>
      <c r="Y189" s="147"/>
      <c r="AB189" s="11"/>
      <c r="AC189" s="11"/>
      <c r="AJ189" s="147"/>
      <c r="AL189" s="83"/>
      <c r="AM189" s="83"/>
      <c r="AN189" s="14"/>
      <c r="AO189" s="14"/>
      <c r="AP189" s="491"/>
      <c r="AQ189" s="491"/>
      <c r="AR189" s="491"/>
      <c r="AS189" s="491"/>
      <c r="AT189" s="491"/>
      <c r="AU189" s="491"/>
      <c r="AY189" s="491"/>
    </row>
    <row r="190" spans="16:51" s="8" customFormat="1" x14ac:dyDescent="0.2">
      <c r="P190" s="147"/>
      <c r="Q190" s="147"/>
      <c r="V190" s="114"/>
      <c r="W190" s="114"/>
      <c r="X190" s="147"/>
      <c r="Y190" s="147"/>
      <c r="AB190" s="11"/>
      <c r="AC190" s="11"/>
      <c r="AJ190" s="147"/>
      <c r="AL190" s="83"/>
      <c r="AM190" s="83"/>
      <c r="AN190" s="14"/>
      <c r="AO190" s="14"/>
      <c r="AP190" s="491"/>
      <c r="AQ190" s="491"/>
      <c r="AR190" s="491"/>
      <c r="AS190" s="491"/>
      <c r="AT190" s="491"/>
      <c r="AU190" s="491"/>
      <c r="AY190" s="491"/>
    </row>
    <row r="191" spans="16:51" s="8" customFormat="1" x14ac:dyDescent="0.2">
      <c r="P191" s="147"/>
      <c r="Q191" s="147"/>
      <c r="V191" s="114"/>
      <c r="W191" s="114"/>
      <c r="X191" s="147"/>
      <c r="Y191" s="147"/>
      <c r="AB191" s="11"/>
      <c r="AC191" s="11"/>
      <c r="AJ191" s="147"/>
      <c r="AL191" s="83"/>
      <c r="AM191" s="83"/>
      <c r="AN191" s="14"/>
      <c r="AO191" s="14"/>
      <c r="AP191" s="491"/>
      <c r="AQ191" s="491"/>
      <c r="AR191" s="491"/>
      <c r="AS191" s="491"/>
      <c r="AT191" s="491"/>
      <c r="AU191" s="491"/>
      <c r="AY191" s="491"/>
    </row>
    <row r="192" spans="16:51" s="8" customFormat="1" x14ac:dyDescent="0.2">
      <c r="P192" s="147"/>
      <c r="Q192" s="147"/>
      <c r="V192" s="114"/>
      <c r="W192" s="114"/>
      <c r="X192" s="147"/>
      <c r="Y192" s="147"/>
      <c r="AB192" s="11"/>
      <c r="AC192" s="11"/>
      <c r="AJ192" s="147"/>
      <c r="AL192" s="83"/>
      <c r="AM192" s="83"/>
      <c r="AN192" s="14"/>
      <c r="AO192" s="14"/>
      <c r="AP192" s="491"/>
      <c r="AQ192" s="491"/>
      <c r="AR192" s="491"/>
      <c r="AS192" s="491"/>
      <c r="AT192" s="491"/>
      <c r="AU192" s="491"/>
      <c r="AY192" s="491"/>
    </row>
    <row r="193" spans="16:51" s="8" customFormat="1" x14ac:dyDescent="0.2">
      <c r="P193" s="147"/>
      <c r="Q193" s="147"/>
      <c r="V193" s="114"/>
      <c r="W193" s="114"/>
      <c r="X193" s="147"/>
      <c r="Y193" s="147"/>
      <c r="AB193" s="11"/>
      <c r="AC193" s="11"/>
      <c r="AJ193" s="147"/>
      <c r="AL193" s="83"/>
      <c r="AM193" s="83"/>
      <c r="AN193" s="14"/>
      <c r="AO193" s="14"/>
      <c r="AP193" s="491"/>
      <c r="AQ193" s="491"/>
      <c r="AR193" s="491"/>
      <c r="AS193" s="491"/>
      <c r="AT193" s="491"/>
      <c r="AU193" s="491"/>
      <c r="AY193" s="491"/>
    </row>
    <row r="194" spans="16:51" s="8" customFormat="1" x14ac:dyDescent="0.2">
      <c r="P194" s="147"/>
      <c r="Q194" s="147"/>
      <c r="V194" s="114"/>
      <c r="W194" s="114"/>
      <c r="X194" s="147"/>
      <c r="Y194" s="147"/>
      <c r="AB194" s="11"/>
      <c r="AC194" s="11"/>
      <c r="AJ194" s="147"/>
      <c r="AL194" s="83"/>
      <c r="AM194" s="83"/>
      <c r="AN194" s="14"/>
      <c r="AO194" s="14"/>
      <c r="AP194" s="491"/>
      <c r="AQ194" s="491"/>
      <c r="AR194" s="491"/>
      <c r="AS194" s="491"/>
      <c r="AT194" s="491"/>
      <c r="AU194" s="491"/>
      <c r="AY194" s="491"/>
    </row>
    <row r="195" spans="16:51" s="8" customFormat="1" x14ac:dyDescent="0.2">
      <c r="P195" s="147"/>
      <c r="Q195" s="147"/>
      <c r="V195" s="114"/>
      <c r="W195" s="114"/>
      <c r="X195" s="147"/>
      <c r="Y195" s="147"/>
      <c r="AB195" s="11"/>
      <c r="AC195" s="11"/>
      <c r="AJ195" s="147"/>
      <c r="AL195" s="83"/>
      <c r="AM195" s="83"/>
      <c r="AN195" s="14"/>
      <c r="AO195" s="14"/>
      <c r="AP195" s="491"/>
      <c r="AQ195" s="491"/>
      <c r="AR195" s="491"/>
      <c r="AS195" s="491"/>
      <c r="AT195" s="491"/>
      <c r="AU195" s="491"/>
      <c r="AY195" s="491"/>
    </row>
    <row r="196" spans="16:51" s="8" customFormat="1" x14ac:dyDescent="0.2">
      <c r="P196" s="147"/>
      <c r="Q196" s="147"/>
      <c r="V196" s="114"/>
      <c r="W196" s="114"/>
      <c r="X196" s="147"/>
      <c r="Y196" s="147"/>
      <c r="AB196" s="11"/>
      <c r="AC196" s="11"/>
      <c r="AJ196" s="147"/>
      <c r="AL196" s="83"/>
      <c r="AM196" s="83"/>
      <c r="AN196" s="14"/>
      <c r="AO196" s="14"/>
      <c r="AP196" s="491"/>
      <c r="AQ196" s="491"/>
      <c r="AR196" s="491"/>
      <c r="AS196" s="491"/>
      <c r="AT196" s="491"/>
      <c r="AU196" s="491"/>
      <c r="AY196" s="491"/>
    </row>
    <row r="197" spans="16:51" s="8" customFormat="1" x14ac:dyDescent="0.2">
      <c r="P197" s="147"/>
      <c r="Q197" s="147"/>
      <c r="V197" s="114"/>
      <c r="W197" s="114"/>
      <c r="X197" s="147"/>
      <c r="Y197" s="147"/>
      <c r="AB197" s="11"/>
      <c r="AC197" s="11"/>
      <c r="AJ197" s="147"/>
      <c r="AL197" s="83"/>
      <c r="AM197" s="83"/>
      <c r="AN197" s="14"/>
      <c r="AO197" s="14"/>
      <c r="AP197" s="491"/>
      <c r="AQ197" s="491"/>
      <c r="AR197" s="491"/>
      <c r="AS197" s="491"/>
      <c r="AT197" s="491"/>
      <c r="AU197" s="491"/>
      <c r="AY197" s="491"/>
    </row>
    <row r="198" spans="16:51" s="8" customFormat="1" x14ac:dyDescent="0.2">
      <c r="P198" s="147"/>
      <c r="Q198" s="147"/>
      <c r="V198" s="114"/>
      <c r="W198" s="114"/>
      <c r="X198" s="147"/>
      <c r="Y198" s="147"/>
      <c r="AB198" s="11"/>
      <c r="AC198" s="11"/>
      <c r="AJ198" s="147"/>
      <c r="AL198" s="83"/>
      <c r="AM198" s="83"/>
      <c r="AN198" s="14"/>
      <c r="AO198" s="14"/>
      <c r="AP198" s="491"/>
      <c r="AQ198" s="491"/>
      <c r="AR198" s="491"/>
      <c r="AS198" s="491"/>
      <c r="AT198" s="491"/>
      <c r="AU198" s="491"/>
      <c r="AY198" s="491"/>
    </row>
    <row r="199" spans="16:51" s="8" customFormat="1" x14ac:dyDescent="0.2">
      <c r="P199" s="147"/>
      <c r="Q199" s="147"/>
      <c r="V199" s="114"/>
      <c r="W199" s="114"/>
      <c r="X199" s="147"/>
      <c r="Y199" s="147"/>
      <c r="AB199" s="11"/>
      <c r="AC199" s="11"/>
      <c r="AJ199" s="147"/>
      <c r="AL199" s="83"/>
      <c r="AM199" s="83"/>
      <c r="AN199" s="14"/>
      <c r="AO199" s="14"/>
      <c r="AP199" s="491"/>
      <c r="AQ199" s="491"/>
      <c r="AR199" s="491"/>
      <c r="AS199" s="491"/>
      <c r="AT199" s="491"/>
      <c r="AU199" s="491"/>
      <c r="AY199" s="491"/>
    </row>
    <row r="200" spans="16:51" s="8" customFormat="1" x14ac:dyDescent="0.2">
      <c r="P200" s="147"/>
      <c r="Q200" s="147"/>
      <c r="V200" s="114"/>
      <c r="W200" s="114"/>
      <c r="X200" s="147"/>
      <c r="Y200" s="147"/>
      <c r="AB200" s="11"/>
      <c r="AC200" s="11"/>
      <c r="AJ200" s="147"/>
      <c r="AL200" s="83"/>
      <c r="AM200" s="83"/>
      <c r="AN200" s="14"/>
      <c r="AO200" s="14"/>
      <c r="AP200" s="491"/>
      <c r="AQ200" s="491"/>
      <c r="AR200" s="491"/>
      <c r="AS200" s="491"/>
      <c r="AT200" s="491"/>
      <c r="AU200" s="491"/>
      <c r="AY200" s="491"/>
    </row>
    <row r="201" spans="16:51" s="8" customFormat="1" x14ac:dyDescent="0.2">
      <c r="P201" s="147"/>
      <c r="Q201" s="147"/>
      <c r="V201" s="114"/>
      <c r="W201" s="114"/>
      <c r="X201" s="147"/>
      <c r="Y201" s="147"/>
      <c r="AB201" s="11"/>
      <c r="AC201" s="11"/>
      <c r="AJ201" s="147"/>
      <c r="AL201" s="83"/>
      <c r="AM201" s="83"/>
      <c r="AN201" s="14"/>
      <c r="AO201" s="14"/>
      <c r="AP201" s="491"/>
      <c r="AQ201" s="491"/>
      <c r="AR201" s="491"/>
      <c r="AS201" s="491"/>
      <c r="AT201" s="491"/>
      <c r="AU201" s="491"/>
      <c r="AY201" s="491"/>
    </row>
    <row r="202" spans="16:51" s="8" customFormat="1" x14ac:dyDescent="0.2">
      <c r="P202" s="147"/>
      <c r="Q202" s="147"/>
      <c r="V202" s="114"/>
      <c r="W202" s="114"/>
      <c r="X202" s="147"/>
      <c r="Y202" s="147"/>
      <c r="AB202" s="11"/>
      <c r="AC202" s="11"/>
      <c r="AJ202" s="147"/>
      <c r="AL202" s="83"/>
      <c r="AM202" s="83"/>
      <c r="AN202" s="14"/>
      <c r="AO202" s="14"/>
      <c r="AP202" s="491"/>
      <c r="AQ202" s="491"/>
      <c r="AR202" s="491"/>
      <c r="AS202" s="491"/>
      <c r="AT202" s="491"/>
      <c r="AU202" s="491"/>
      <c r="AY202" s="491"/>
    </row>
    <row r="203" spans="16:51" s="8" customFormat="1" x14ac:dyDescent="0.2">
      <c r="P203" s="147"/>
      <c r="Q203" s="147"/>
      <c r="V203" s="114"/>
      <c r="W203" s="114"/>
      <c r="X203" s="147"/>
      <c r="Y203" s="147"/>
      <c r="AB203" s="11"/>
      <c r="AC203" s="11"/>
      <c r="AJ203" s="147"/>
      <c r="AL203" s="83"/>
      <c r="AM203" s="83"/>
      <c r="AN203" s="14"/>
      <c r="AO203" s="14"/>
      <c r="AP203" s="491"/>
      <c r="AQ203" s="491"/>
      <c r="AR203" s="491"/>
      <c r="AS203" s="491"/>
      <c r="AT203" s="491"/>
      <c r="AU203" s="491"/>
      <c r="AY203" s="491"/>
    </row>
    <row r="204" spans="16:51" s="8" customFormat="1" x14ac:dyDescent="0.2">
      <c r="P204" s="147"/>
      <c r="Q204" s="147"/>
      <c r="V204" s="114"/>
      <c r="W204" s="114"/>
      <c r="X204" s="147"/>
      <c r="Y204" s="147"/>
      <c r="AB204" s="11"/>
      <c r="AC204" s="11"/>
      <c r="AJ204" s="147"/>
      <c r="AL204" s="83"/>
      <c r="AM204" s="83"/>
      <c r="AN204" s="14"/>
      <c r="AO204" s="14"/>
      <c r="AP204" s="491"/>
      <c r="AQ204" s="491"/>
      <c r="AR204" s="491"/>
      <c r="AS204" s="491"/>
      <c r="AT204" s="491"/>
      <c r="AU204" s="491"/>
      <c r="AY204" s="491"/>
    </row>
    <row r="205" spans="16:51" s="8" customFormat="1" x14ac:dyDescent="0.2">
      <c r="P205" s="147"/>
      <c r="Q205" s="147"/>
      <c r="V205" s="114"/>
      <c r="W205" s="114"/>
      <c r="X205" s="147"/>
      <c r="Y205" s="147"/>
      <c r="AB205" s="11"/>
      <c r="AC205" s="11"/>
      <c r="AJ205" s="147"/>
      <c r="AL205" s="83"/>
      <c r="AM205" s="83"/>
      <c r="AN205" s="14"/>
      <c r="AO205" s="14"/>
      <c r="AP205" s="491"/>
      <c r="AQ205" s="491"/>
      <c r="AR205" s="491"/>
      <c r="AS205" s="491"/>
      <c r="AT205" s="491"/>
      <c r="AU205" s="491"/>
      <c r="AY205" s="491"/>
    </row>
    <row r="206" spans="16:51" s="8" customFormat="1" x14ac:dyDescent="0.2">
      <c r="P206" s="147"/>
      <c r="Q206" s="147"/>
      <c r="V206" s="114"/>
      <c r="W206" s="114"/>
      <c r="X206" s="147"/>
      <c r="Y206" s="147"/>
      <c r="AB206" s="11"/>
      <c r="AC206" s="11"/>
      <c r="AJ206" s="147"/>
      <c r="AL206" s="83"/>
      <c r="AM206" s="83"/>
      <c r="AN206" s="14"/>
      <c r="AO206" s="14"/>
      <c r="AP206" s="491"/>
      <c r="AQ206" s="491"/>
      <c r="AR206" s="491"/>
      <c r="AS206" s="491"/>
      <c r="AT206" s="491"/>
      <c r="AU206" s="491"/>
      <c r="AY206" s="491"/>
    </row>
    <row r="207" spans="16:51" s="8" customFormat="1" x14ac:dyDescent="0.2">
      <c r="P207" s="147"/>
      <c r="Q207" s="147"/>
      <c r="V207" s="114"/>
      <c r="W207" s="114"/>
      <c r="X207" s="147"/>
      <c r="Y207" s="147"/>
      <c r="AB207" s="11"/>
      <c r="AC207" s="11"/>
      <c r="AJ207" s="147"/>
      <c r="AL207" s="83"/>
      <c r="AM207" s="83"/>
      <c r="AN207" s="14"/>
      <c r="AO207" s="14"/>
      <c r="AP207" s="491"/>
      <c r="AQ207" s="491"/>
      <c r="AR207" s="491"/>
      <c r="AS207" s="491"/>
      <c r="AT207" s="491"/>
      <c r="AU207" s="491"/>
      <c r="AY207" s="491"/>
    </row>
    <row r="208" spans="16:51" s="8" customFormat="1" x14ac:dyDescent="0.2">
      <c r="P208" s="147"/>
      <c r="Q208" s="147"/>
      <c r="V208" s="114"/>
      <c r="W208" s="114"/>
      <c r="X208" s="147"/>
      <c r="Y208" s="147"/>
      <c r="AB208" s="11"/>
      <c r="AC208" s="11"/>
      <c r="AJ208" s="147"/>
      <c r="AL208" s="83"/>
      <c r="AM208" s="83"/>
      <c r="AN208" s="14"/>
      <c r="AO208" s="14"/>
      <c r="AP208" s="491"/>
      <c r="AQ208" s="491"/>
      <c r="AR208" s="491"/>
      <c r="AS208" s="491"/>
      <c r="AT208" s="491"/>
      <c r="AU208" s="491"/>
      <c r="AY208" s="491"/>
    </row>
    <row r="209" spans="16:51" s="8" customFormat="1" x14ac:dyDescent="0.2">
      <c r="P209" s="147"/>
      <c r="Q209" s="147"/>
      <c r="V209" s="114"/>
      <c r="W209" s="114"/>
      <c r="X209" s="147"/>
      <c r="Y209" s="147"/>
      <c r="AB209" s="11"/>
      <c r="AC209" s="11"/>
      <c r="AJ209" s="147"/>
      <c r="AL209" s="83"/>
      <c r="AM209" s="83"/>
      <c r="AN209" s="14"/>
      <c r="AO209" s="14"/>
      <c r="AP209" s="491"/>
      <c r="AQ209" s="491"/>
      <c r="AR209" s="491"/>
      <c r="AS209" s="491"/>
      <c r="AT209" s="491"/>
      <c r="AU209" s="491"/>
      <c r="AY209" s="491"/>
    </row>
    <row r="210" spans="16:51" s="8" customFormat="1" x14ac:dyDescent="0.2">
      <c r="P210" s="147"/>
      <c r="Q210" s="147"/>
      <c r="V210" s="114"/>
      <c r="W210" s="114"/>
      <c r="X210" s="147"/>
      <c r="Y210" s="147"/>
      <c r="AB210" s="11"/>
      <c r="AC210" s="11"/>
      <c r="AJ210" s="147"/>
      <c r="AL210" s="83"/>
      <c r="AM210" s="83"/>
      <c r="AN210" s="14"/>
      <c r="AO210" s="14"/>
      <c r="AP210" s="491"/>
      <c r="AQ210" s="491"/>
      <c r="AR210" s="491"/>
      <c r="AS210" s="491"/>
      <c r="AT210" s="491"/>
      <c r="AU210" s="491"/>
      <c r="AY210" s="491"/>
    </row>
    <row r="211" spans="16:51" s="8" customFormat="1" x14ac:dyDescent="0.2">
      <c r="P211" s="147"/>
      <c r="Q211" s="147"/>
      <c r="V211" s="114"/>
      <c r="W211" s="114"/>
      <c r="X211" s="147"/>
      <c r="Y211" s="147"/>
      <c r="AB211" s="11"/>
      <c r="AC211" s="11"/>
      <c r="AJ211" s="147"/>
      <c r="AL211" s="83"/>
      <c r="AM211" s="83"/>
      <c r="AN211" s="14"/>
      <c r="AO211" s="14"/>
      <c r="AP211" s="491"/>
      <c r="AQ211" s="491"/>
      <c r="AR211" s="491"/>
      <c r="AS211" s="491"/>
      <c r="AT211" s="491"/>
      <c r="AU211" s="491"/>
      <c r="AY211" s="491"/>
    </row>
    <row r="212" spans="16:51" s="8" customFormat="1" x14ac:dyDescent="0.2">
      <c r="P212" s="147"/>
      <c r="Q212" s="147"/>
      <c r="V212" s="114"/>
      <c r="W212" s="114"/>
      <c r="X212" s="147"/>
      <c r="Y212" s="147"/>
      <c r="AB212" s="11"/>
      <c r="AC212" s="11"/>
      <c r="AJ212" s="147"/>
      <c r="AL212" s="83"/>
      <c r="AM212" s="83"/>
      <c r="AN212" s="14"/>
      <c r="AO212" s="14"/>
      <c r="AP212" s="491"/>
      <c r="AQ212" s="491"/>
      <c r="AR212" s="491"/>
      <c r="AS212" s="491"/>
      <c r="AT212" s="491"/>
      <c r="AU212" s="491"/>
      <c r="AY212" s="491"/>
    </row>
    <row r="213" spans="16:51" s="8" customFormat="1" x14ac:dyDescent="0.2">
      <c r="P213" s="147"/>
      <c r="Q213" s="147"/>
      <c r="V213" s="114"/>
      <c r="W213" s="114"/>
      <c r="X213" s="147"/>
      <c r="Y213" s="147"/>
      <c r="AB213" s="11"/>
      <c r="AC213" s="11"/>
      <c r="AJ213" s="147"/>
      <c r="AL213" s="83"/>
      <c r="AM213" s="83"/>
      <c r="AN213" s="14"/>
      <c r="AO213" s="14"/>
      <c r="AP213" s="491"/>
      <c r="AQ213" s="491"/>
      <c r="AR213" s="491"/>
      <c r="AS213" s="491"/>
      <c r="AT213" s="491"/>
      <c r="AU213" s="491"/>
      <c r="AY213" s="491"/>
    </row>
    <row r="214" spans="16:51" s="8" customFormat="1" x14ac:dyDescent="0.2">
      <c r="P214" s="147"/>
      <c r="Q214" s="147"/>
      <c r="V214" s="114"/>
      <c r="W214" s="114"/>
      <c r="X214" s="147"/>
      <c r="Y214" s="147"/>
      <c r="AB214" s="11"/>
      <c r="AC214" s="11"/>
      <c r="AJ214" s="147"/>
      <c r="AL214" s="83"/>
      <c r="AM214" s="83"/>
      <c r="AN214" s="14"/>
      <c r="AO214" s="14"/>
      <c r="AP214" s="491"/>
      <c r="AQ214" s="491"/>
      <c r="AR214" s="491"/>
      <c r="AS214" s="491"/>
      <c r="AT214" s="491"/>
      <c r="AU214" s="491"/>
      <c r="AY214" s="491"/>
    </row>
    <row r="215" spans="16:51" s="8" customFormat="1" x14ac:dyDescent="0.2">
      <c r="P215" s="147"/>
      <c r="Q215" s="147"/>
      <c r="V215" s="114"/>
      <c r="W215" s="114"/>
      <c r="X215" s="147"/>
      <c r="Y215" s="147"/>
      <c r="AB215" s="11"/>
      <c r="AC215" s="11"/>
      <c r="AJ215" s="147"/>
      <c r="AL215" s="83"/>
      <c r="AM215" s="83"/>
      <c r="AN215" s="14"/>
      <c r="AO215" s="14"/>
      <c r="AP215" s="491"/>
      <c r="AQ215" s="491"/>
      <c r="AR215" s="491"/>
      <c r="AS215" s="491"/>
      <c r="AT215" s="491"/>
      <c r="AU215" s="491"/>
      <c r="AY215" s="491"/>
    </row>
    <row r="216" spans="16:51" s="8" customFormat="1" x14ac:dyDescent="0.2">
      <c r="P216" s="147"/>
      <c r="Q216" s="147"/>
      <c r="V216" s="114"/>
      <c r="W216" s="114"/>
      <c r="X216" s="147"/>
      <c r="Y216" s="147"/>
      <c r="AB216" s="11"/>
      <c r="AC216" s="11"/>
      <c r="AJ216" s="147"/>
      <c r="AL216" s="83"/>
      <c r="AM216" s="83"/>
      <c r="AN216" s="14"/>
      <c r="AO216" s="14"/>
      <c r="AP216" s="491"/>
      <c r="AQ216" s="491"/>
      <c r="AR216" s="491"/>
      <c r="AS216" s="491"/>
      <c r="AT216" s="491"/>
      <c r="AU216" s="491"/>
      <c r="AY216" s="491"/>
    </row>
    <row r="217" spans="16:51" s="8" customFormat="1" x14ac:dyDescent="0.2">
      <c r="P217" s="147"/>
      <c r="Q217" s="147"/>
      <c r="V217" s="114"/>
      <c r="W217" s="114"/>
      <c r="X217" s="147"/>
      <c r="Y217" s="147"/>
      <c r="AB217" s="11"/>
      <c r="AC217" s="11"/>
      <c r="AJ217" s="147"/>
      <c r="AL217" s="83"/>
      <c r="AM217" s="83"/>
      <c r="AN217" s="14"/>
      <c r="AO217" s="14"/>
      <c r="AP217" s="491"/>
      <c r="AQ217" s="491"/>
      <c r="AR217" s="491"/>
      <c r="AS217" s="491"/>
      <c r="AT217" s="491"/>
      <c r="AU217" s="491"/>
      <c r="AY217" s="491"/>
    </row>
    <row r="218" spans="16:51" s="8" customFormat="1" x14ac:dyDescent="0.2">
      <c r="P218" s="147"/>
      <c r="Q218" s="147"/>
      <c r="V218" s="114"/>
      <c r="W218" s="114"/>
      <c r="X218" s="147"/>
      <c r="Y218" s="147"/>
      <c r="AB218" s="11"/>
      <c r="AC218" s="11"/>
      <c r="AJ218" s="147"/>
      <c r="AL218" s="83"/>
      <c r="AM218" s="83"/>
      <c r="AN218" s="14"/>
      <c r="AO218" s="14"/>
      <c r="AP218" s="491"/>
      <c r="AQ218" s="491"/>
      <c r="AR218" s="491"/>
      <c r="AS218" s="491"/>
      <c r="AT218" s="491"/>
      <c r="AU218" s="491"/>
      <c r="AY218" s="491"/>
    </row>
    <row r="219" spans="16:51" s="8" customFormat="1" x14ac:dyDescent="0.2">
      <c r="P219" s="147"/>
      <c r="Q219" s="147"/>
      <c r="V219" s="114"/>
      <c r="W219" s="114"/>
      <c r="X219" s="147"/>
      <c r="Y219" s="147"/>
      <c r="AB219" s="11"/>
      <c r="AC219" s="11"/>
      <c r="AJ219" s="147"/>
      <c r="AL219" s="83"/>
      <c r="AM219" s="83"/>
      <c r="AN219" s="14"/>
      <c r="AO219" s="14"/>
      <c r="AP219" s="491"/>
      <c r="AQ219" s="491"/>
      <c r="AR219" s="491"/>
      <c r="AS219" s="491"/>
      <c r="AT219" s="491"/>
      <c r="AU219" s="491"/>
      <c r="AY219" s="491"/>
    </row>
    <row r="220" spans="16:51" s="8" customFormat="1" x14ac:dyDescent="0.2">
      <c r="P220" s="147"/>
      <c r="Q220" s="147"/>
      <c r="V220" s="114"/>
      <c r="W220" s="114"/>
      <c r="X220" s="147"/>
      <c r="Y220" s="147"/>
      <c r="AB220" s="11"/>
      <c r="AC220" s="11"/>
      <c r="AJ220" s="147"/>
      <c r="AL220" s="83"/>
      <c r="AM220" s="83"/>
      <c r="AN220" s="14"/>
      <c r="AO220" s="14"/>
      <c r="AP220" s="491"/>
      <c r="AQ220" s="491"/>
      <c r="AR220" s="491"/>
      <c r="AS220" s="491"/>
      <c r="AT220" s="491"/>
      <c r="AU220" s="491"/>
      <c r="AY220" s="491"/>
    </row>
    <row r="221" spans="16:51" s="8" customFormat="1" x14ac:dyDescent="0.2">
      <c r="P221" s="147"/>
      <c r="Q221" s="147"/>
      <c r="V221" s="114"/>
      <c r="W221" s="114"/>
      <c r="X221" s="147"/>
      <c r="Y221" s="147"/>
      <c r="AB221" s="11"/>
      <c r="AC221" s="11"/>
      <c r="AJ221" s="147"/>
      <c r="AL221" s="83"/>
      <c r="AM221" s="83"/>
      <c r="AN221" s="14"/>
      <c r="AO221" s="14"/>
      <c r="AP221" s="491"/>
      <c r="AQ221" s="491"/>
      <c r="AR221" s="491"/>
      <c r="AS221" s="491"/>
      <c r="AT221" s="491"/>
      <c r="AU221" s="491"/>
      <c r="AY221" s="491"/>
    </row>
    <row r="222" spans="16:51" s="8" customFormat="1" x14ac:dyDescent="0.2">
      <c r="P222" s="147"/>
      <c r="Q222" s="147"/>
      <c r="V222" s="114"/>
      <c r="W222" s="114"/>
      <c r="X222" s="147"/>
      <c r="Y222" s="147"/>
      <c r="AB222" s="11"/>
      <c r="AC222" s="11"/>
      <c r="AJ222" s="147"/>
      <c r="AL222" s="83"/>
      <c r="AM222" s="83"/>
      <c r="AN222" s="14"/>
      <c r="AO222" s="14"/>
      <c r="AP222" s="491"/>
      <c r="AQ222" s="491"/>
      <c r="AR222" s="491"/>
      <c r="AS222" s="491"/>
      <c r="AT222" s="491"/>
      <c r="AU222" s="491"/>
      <c r="AY222" s="491"/>
    </row>
    <row r="223" spans="16:51" s="8" customFormat="1" x14ac:dyDescent="0.2">
      <c r="P223" s="147"/>
      <c r="Q223" s="147"/>
      <c r="V223" s="114"/>
      <c r="W223" s="114"/>
      <c r="X223" s="147"/>
      <c r="Y223" s="147"/>
      <c r="AB223" s="11"/>
      <c r="AC223" s="11"/>
      <c r="AJ223" s="147"/>
      <c r="AL223" s="83"/>
      <c r="AM223" s="83"/>
      <c r="AN223" s="14"/>
      <c r="AO223" s="14"/>
      <c r="AP223" s="491"/>
      <c r="AQ223" s="491"/>
      <c r="AR223" s="491"/>
      <c r="AS223" s="491"/>
      <c r="AT223" s="491"/>
      <c r="AU223" s="491"/>
      <c r="AY223" s="491"/>
    </row>
    <row r="224" spans="16:51" s="8" customFormat="1" x14ac:dyDescent="0.2">
      <c r="P224" s="147"/>
      <c r="Q224" s="147"/>
      <c r="V224" s="114"/>
      <c r="W224" s="114"/>
      <c r="X224" s="147"/>
      <c r="Y224" s="147"/>
      <c r="AB224" s="11"/>
      <c r="AC224" s="11"/>
      <c r="AJ224" s="147"/>
      <c r="AL224" s="83"/>
      <c r="AM224" s="83"/>
      <c r="AN224" s="14"/>
      <c r="AO224" s="14"/>
      <c r="AP224" s="491"/>
      <c r="AQ224" s="491"/>
      <c r="AR224" s="491"/>
      <c r="AS224" s="491"/>
      <c r="AT224" s="491"/>
      <c r="AU224" s="491"/>
      <c r="AY224" s="491"/>
    </row>
    <row r="225" spans="16:51" s="8" customFormat="1" x14ac:dyDescent="0.2">
      <c r="P225" s="147"/>
      <c r="Q225" s="147"/>
      <c r="V225" s="114"/>
      <c r="W225" s="114"/>
      <c r="X225" s="147"/>
      <c r="Y225" s="147"/>
      <c r="AB225" s="11"/>
      <c r="AC225" s="11"/>
      <c r="AJ225" s="147"/>
      <c r="AL225" s="83"/>
      <c r="AM225" s="83"/>
      <c r="AN225" s="14"/>
      <c r="AO225" s="14"/>
      <c r="AP225" s="491"/>
      <c r="AQ225" s="491"/>
      <c r="AR225" s="491"/>
      <c r="AS225" s="491"/>
      <c r="AT225" s="491"/>
      <c r="AU225" s="491"/>
      <c r="AY225" s="491"/>
    </row>
    <row r="226" spans="16:51" s="8" customFormat="1" x14ac:dyDescent="0.2">
      <c r="P226" s="147"/>
      <c r="Q226" s="147"/>
      <c r="V226" s="114"/>
      <c r="W226" s="114"/>
      <c r="X226" s="147"/>
      <c r="Y226" s="147"/>
      <c r="AB226" s="11"/>
      <c r="AC226" s="11"/>
      <c r="AJ226" s="147"/>
      <c r="AL226" s="83"/>
      <c r="AM226" s="83"/>
      <c r="AN226" s="14"/>
      <c r="AO226" s="14"/>
      <c r="AP226" s="491"/>
      <c r="AQ226" s="491"/>
      <c r="AR226" s="491"/>
      <c r="AS226" s="491"/>
      <c r="AT226" s="491"/>
      <c r="AU226" s="491"/>
      <c r="AY226" s="491"/>
    </row>
    <row r="227" spans="16:51" s="8" customFormat="1" x14ac:dyDescent="0.2">
      <c r="P227" s="147"/>
      <c r="Q227" s="147"/>
      <c r="V227" s="114"/>
      <c r="W227" s="114"/>
      <c r="X227" s="147"/>
      <c r="Y227" s="147"/>
      <c r="AB227" s="11"/>
      <c r="AC227" s="11"/>
      <c r="AJ227" s="147"/>
      <c r="AL227" s="83"/>
      <c r="AM227" s="83"/>
      <c r="AN227" s="14"/>
      <c r="AO227" s="14"/>
      <c r="AP227" s="491"/>
      <c r="AQ227" s="491"/>
      <c r="AR227" s="491"/>
      <c r="AS227" s="491"/>
      <c r="AT227" s="491"/>
      <c r="AU227" s="491"/>
      <c r="AY227" s="491"/>
    </row>
    <row r="228" spans="16:51" s="8" customFormat="1" x14ac:dyDescent="0.2">
      <c r="P228" s="147"/>
      <c r="Q228" s="147"/>
      <c r="V228" s="114"/>
      <c r="W228" s="114"/>
      <c r="X228" s="147"/>
      <c r="Y228" s="147"/>
      <c r="AB228" s="11"/>
      <c r="AC228" s="11"/>
      <c r="AJ228" s="147"/>
      <c r="AL228" s="83"/>
      <c r="AM228" s="83"/>
      <c r="AN228" s="14"/>
      <c r="AO228" s="14"/>
      <c r="AP228" s="491"/>
      <c r="AQ228" s="491"/>
      <c r="AR228" s="491"/>
      <c r="AS228" s="491"/>
      <c r="AT228" s="491"/>
      <c r="AU228" s="491"/>
      <c r="AY228" s="491"/>
    </row>
    <row r="229" spans="16:51" s="8" customFormat="1" x14ac:dyDescent="0.2">
      <c r="P229" s="147"/>
      <c r="Q229" s="147"/>
      <c r="V229" s="114"/>
      <c r="W229" s="114"/>
      <c r="X229" s="147"/>
      <c r="Y229" s="147"/>
      <c r="AB229" s="11"/>
      <c r="AC229" s="11"/>
      <c r="AJ229" s="147"/>
      <c r="AL229" s="83"/>
      <c r="AM229" s="83"/>
      <c r="AN229" s="14"/>
      <c r="AO229" s="14"/>
      <c r="AP229" s="491"/>
      <c r="AQ229" s="491"/>
      <c r="AR229" s="491"/>
      <c r="AS229" s="491"/>
      <c r="AT229" s="491"/>
      <c r="AU229" s="491"/>
      <c r="AY229" s="491"/>
    </row>
    <row r="230" spans="16:51" s="8" customFormat="1" x14ac:dyDescent="0.2">
      <c r="P230" s="147"/>
      <c r="Q230" s="147"/>
      <c r="V230" s="114"/>
      <c r="W230" s="114"/>
      <c r="X230" s="147"/>
      <c r="Y230" s="147"/>
      <c r="AB230" s="11"/>
      <c r="AC230" s="11"/>
      <c r="AJ230" s="147"/>
      <c r="AL230" s="83"/>
      <c r="AM230" s="83"/>
      <c r="AN230" s="14"/>
      <c r="AO230" s="14"/>
      <c r="AP230" s="491"/>
      <c r="AQ230" s="491"/>
      <c r="AR230" s="491"/>
      <c r="AS230" s="491"/>
      <c r="AT230" s="491"/>
      <c r="AU230" s="491"/>
      <c r="AY230" s="491"/>
    </row>
    <row r="231" spans="16:51" s="8" customFormat="1" x14ac:dyDescent="0.2">
      <c r="P231" s="147"/>
      <c r="Q231" s="147"/>
      <c r="V231" s="114"/>
      <c r="W231" s="114"/>
      <c r="X231" s="147"/>
      <c r="Y231" s="147"/>
      <c r="AB231" s="11"/>
      <c r="AC231" s="11"/>
      <c r="AJ231" s="147"/>
      <c r="AL231" s="83"/>
      <c r="AM231" s="83"/>
      <c r="AN231" s="14"/>
      <c r="AO231" s="14"/>
      <c r="AP231" s="491"/>
      <c r="AQ231" s="491"/>
      <c r="AR231" s="491"/>
      <c r="AS231" s="491"/>
      <c r="AT231" s="491"/>
      <c r="AU231" s="491"/>
      <c r="AY231" s="491"/>
    </row>
    <row r="232" spans="16:51" s="8" customFormat="1" x14ac:dyDescent="0.2">
      <c r="P232" s="147"/>
      <c r="Q232" s="147"/>
      <c r="V232" s="114"/>
      <c r="W232" s="114"/>
      <c r="X232" s="147"/>
      <c r="Y232" s="147"/>
      <c r="AB232" s="11"/>
      <c r="AC232" s="11"/>
      <c r="AJ232" s="147"/>
      <c r="AL232" s="83"/>
      <c r="AM232" s="83"/>
      <c r="AN232" s="14"/>
      <c r="AO232" s="14"/>
      <c r="AP232" s="491"/>
      <c r="AQ232" s="491"/>
      <c r="AR232" s="491"/>
      <c r="AS232" s="491"/>
      <c r="AT232" s="491"/>
      <c r="AU232" s="491"/>
      <c r="AY232" s="491"/>
    </row>
    <row r="233" spans="16:51" s="8" customFormat="1" x14ac:dyDescent="0.2">
      <c r="P233" s="147"/>
      <c r="Q233" s="147"/>
      <c r="V233" s="114"/>
      <c r="W233" s="114"/>
      <c r="X233" s="147"/>
      <c r="Y233" s="147"/>
      <c r="AB233" s="11"/>
      <c r="AC233" s="11"/>
      <c r="AJ233" s="147"/>
      <c r="AL233" s="83"/>
      <c r="AM233" s="83"/>
      <c r="AN233" s="14"/>
      <c r="AO233" s="14"/>
      <c r="AP233" s="491"/>
      <c r="AQ233" s="491"/>
      <c r="AR233" s="491"/>
      <c r="AS233" s="491"/>
      <c r="AT233" s="491"/>
      <c r="AU233" s="491"/>
      <c r="AY233" s="491"/>
    </row>
    <row r="234" spans="16:51" s="8" customFormat="1" x14ac:dyDescent="0.2">
      <c r="P234" s="147"/>
      <c r="Q234" s="147"/>
      <c r="V234" s="114"/>
      <c r="W234" s="114"/>
      <c r="X234" s="147"/>
      <c r="Y234" s="147"/>
      <c r="AB234" s="11"/>
      <c r="AC234" s="11"/>
      <c r="AJ234" s="147"/>
      <c r="AL234" s="83"/>
      <c r="AM234" s="83"/>
      <c r="AN234" s="14"/>
      <c r="AO234" s="14"/>
      <c r="AP234" s="491"/>
      <c r="AQ234" s="491"/>
      <c r="AR234" s="491"/>
      <c r="AS234" s="491"/>
      <c r="AT234" s="491"/>
      <c r="AU234" s="491"/>
      <c r="AY234" s="491"/>
    </row>
    <row r="235" spans="16:51" s="8" customFormat="1" x14ac:dyDescent="0.2">
      <c r="P235" s="147"/>
      <c r="Q235" s="147"/>
      <c r="V235" s="114"/>
      <c r="W235" s="114"/>
      <c r="X235" s="147"/>
      <c r="Y235" s="147"/>
      <c r="AB235" s="11"/>
      <c r="AC235" s="11"/>
      <c r="AJ235" s="147"/>
      <c r="AL235" s="83"/>
      <c r="AM235" s="83"/>
      <c r="AN235" s="14"/>
      <c r="AO235" s="14"/>
      <c r="AP235" s="491"/>
      <c r="AQ235" s="491"/>
      <c r="AR235" s="491"/>
      <c r="AS235" s="491"/>
      <c r="AT235" s="491"/>
      <c r="AU235" s="491"/>
      <c r="AY235" s="491"/>
    </row>
    <row r="236" spans="16:51" s="8" customFormat="1" x14ac:dyDescent="0.2">
      <c r="P236" s="147"/>
      <c r="Q236" s="147"/>
      <c r="V236" s="114"/>
      <c r="W236" s="114"/>
      <c r="X236" s="147"/>
      <c r="Y236" s="147"/>
      <c r="AB236" s="11"/>
      <c r="AC236" s="11"/>
      <c r="AJ236" s="147"/>
      <c r="AL236" s="83"/>
      <c r="AM236" s="83"/>
      <c r="AN236" s="14"/>
      <c r="AO236" s="14"/>
      <c r="AP236" s="491"/>
      <c r="AQ236" s="491"/>
      <c r="AR236" s="491"/>
      <c r="AS236" s="491"/>
      <c r="AT236" s="491"/>
      <c r="AU236" s="491"/>
      <c r="AY236" s="491"/>
    </row>
    <row r="237" spans="16:51" s="8" customFormat="1" x14ac:dyDescent="0.2">
      <c r="P237" s="147"/>
      <c r="Q237" s="147"/>
      <c r="V237" s="114"/>
      <c r="W237" s="114"/>
      <c r="X237" s="147"/>
      <c r="Y237" s="147"/>
      <c r="AB237" s="11"/>
      <c r="AC237" s="11"/>
      <c r="AJ237" s="147"/>
      <c r="AL237" s="83"/>
      <c r="AM237" s="83"/>
      <c r="AN237" s="14"/>
      <c r="AO237" s="14"/>
      <c r="AP237" s="491"/>
      <c r="AQ237" s="491"/>
      <c r="AR237" s="491"/>
      <c r="AS237" s="491"/>
      <c r="AT237" s="491"/>
      <c r="AU237" s="491"/>
      <c r="AY237" s="491"/>
    </row>
    <row r="238" spans="16:51" s="8" customFormat="1" x14ac:dyDescent="0.2">
      <c r="P238" s="147"/>
      <c r="Q238" s="147"/>
      <c r="V238" s="114"/>
      <c r="W238" s="114"/>
      <c r="X238" s="147"/>
      <c r="Y238" s="147"/>
      <c r="AB238" s="11"/>
      <c r="AC238" s="11"/>
      <c r="AJ238" s="147"/>
      <c r="AL238" s="83"/>
      <c r="AM238" s="83"/>
      <c r="AN238" s="14"/>
      <c r="AO238" s="14"/>
      <c r="AP238" s="491"/>
      <c r="AQ238" s="491"/>
      <c r="AR238" s="491"/>
      <c r="AS238" s="491"/>
      <c r="AT238" s="491"/>
      <c r="AU238" s="491"/>
      <c r="AY238" s="491"/>
    </row>
    <row r="239" spans="16:51" s="8" customFormat="1" x14ac:dyDescent="0.2">
      <c r="P239" s="147"/>
      <c r="Q239" s="147"/>
      <c r="V239" s="114"/>
      <c r="W239" s="114"/>
      <c r="X239" s="147"/>
      <c r="Y239" s="147"/>
      <c r="AB239" s="11"/>
      <c r="AC239" s="11"/>
      <c r="AJ239" s="147"/>
      <c r="AL239" s="83"/>
      <c r="AM239" s="83"/>
      <c r="AN239" s="14"/>
      <c r="AO239" s="14"/>
      <c r="AP239" s="491"/>
      <c r="AQ239" s="491"/>
      <c r="AR239" s="491"/>
      <c r="AS239" s="491"/>
      <c r="AT239" s="491"/>
      <c r="AU239" s="491"/>
      <c r="AY239" s="491"/>
    </row>
    <row r="240" spans="16:51" s="8" customFormat="1" x14ac:dyDescent="0.2">
      <c r="P240" s="147"/>
      <c r="Q240" s="147"/>
      <c r="V240" s="114"/>
      <c r="W240" s="114"/>
      <c r="X240" s="147"/>
      <c r="Y240" s="147"/>
      <c r="AB240" s="11"/>
      <c r="AC240" s="11"/>
      <c r="AJ240" s="147"/>
      <c r="AL240" s="83"/>
      <c r="AM240" s="83"/>
      <c r="AN240" s="14"/>
      <c r="AO240" s="14"/>
      <c r="AP240" s="491"/>
      <c r="AQ240" s="491"/>
      <c r="AR240" s="491"/>
      <c r="AS240" s="491"/>
      <c r="AT240" s="491"/>
      <c r="AU240" s="491"/>
      <c r="AY240" s="491"/>
    </row>
    <row r="241" spans="16:51" s="8" customFormat="1" x14ac:dyDescent="0.2">
      <c r="P241" s="147"/>
      <c r="Q241" s="147"/>
      <c r="V241" s="114"/>
      <c r="W241" s="114"/>
      <c r="X241" s="147"/>
      <c r="Y241" s="147"/>
      <c r="AB241" s="11"/>
      <c r="AC241" s="11"/>
      <c r="AJ241" s="147"/>
      <c r="AL241" s="83"/>
      <c r="AM241" s="83"/>
      <c r="AN241" s="14"/>
      <c r="AO241" s="14"/>
      <c r="AP241" s="491"/>
      <c r="AQ241" s="491"/>
      <c r="AR241" s="491"/>
      <c r="AS241" s="491"/>
      <c r="AT241" s="491"/>
      <c r="AU241" s="491"/>
      <c r="AY241" s="491"/>
    </row>
    <row r="242" spans="16:51" s="8" customFormat="1" x14ac:dyDescent="0.2">
      <c r="P242" s="147"/>
      <c r="Q242" s="147"/>
      <c r="V242" s="114"/>
      <c r="W242" s="114"/>
      <c r="X242" s="147"/>
      <c r="Y242" s="147"/>
      <c r="AB242" s="11"/>
      <c r="AC242" s="11"/>
      <c r="AJ242" s="147"/>
      <c r="AL242" s="83"/>
      <c r="AM242" s="83"/>
      <c r="AN242" s="14"/>
      <c r="AO242" s="14"/>
      <c r="AP242" s="491"/>
      <c r="AQ242" s="491"/>
      <c r="AR242" s="491"/>
      <c r="AS242" s="491"/>
      <c r="AT242" s="491"/>
      <c r="AU242" s="491"/>
      <c r="AY242" s="491"/>
    </row>
    <row r="243" spans="16:51" s="8" customFormat="1" x14ac:dyDescent="0.2">
      <c r="P243" s="147"/>
      <c r="Q243" s="147"/>
      <c r="V243" s="114"/>
      <c r="W243" s="114"/>
      <c r="X243" s="147"/>
      <c r="Y243" s="147"/>
      <c r="AB243" s="11"/>
      <c r="AC243" s="11"/>
      <c r="AJ243" s="147"/>
      <c r="AL243" s="83"/>
      <c r="AM243" s="83"/>
      <c r="AN243" s="14"/>
      <c r="AO243" s="14"/>
      <c r="AP243" s="491"/>
      <c r="AQ243" s="491"/>
      <c r="AR243" s="491"/>
      <c r="AS243" s="491"/>
      <c r="AT243" s="491"/>
      <c r="AU243" s="491"/>
      <c r="AY243" s="491"/>
    </row>
    <row r="244" spans="16:51" s="8" customFormat="1" x14ac:dyDescent="0.2">
      <c r="P244" s="147"/>
      <c r="Q244" s="147"/>
      <c r="V244" s="114"/>
      <c r="W244" s="114"/>
      <c r="X244" s="147"/>
      <c r="Y244" s="147"/>
      <c r="AB244" s="11"/>
      <c r="AC244" s="11"/>
      <c r="AJ244" s="147"/>
      <c r="AL244" s="83"/>
      <c r="AM244" s="83"/>
      <c r="AN244" s="14"/>
      <c r="AO244" s="14"/>
      <c r="AP244" s="491"/>
      <c r="AQ244" s="491"/>
      <c r="AR244" s="491"/>
      <c r="AS244" s="491"/>
      <c r="AT244" s="491"/>
      <c r="AU244" s="491"/>
      <c r="AY244" s="491"/>
    </row>
    <row r="245" spans="16:51" s="8" customFormat="1" x14ac:dyDescent="0.2">
      <c r="P245" s="147"/>
      <c r="Q245" s="147"/>
      <c r="V245" s="114"/>
      <c r="W245" s="114"/>
      <c r="X245" s="147"/>
      <c r="Y245" s="147"/>
      <c r="AB245" s="11"/>
      <c r="AC245" s="11"/>
      <c r="AJ245" s="147"/>
      <c r="AL245" s="83"/>
      <c r="AM245" s="83"/>
      <c r="AN245" s="14"/>
      <c r="AO245" s="14"/>
      <c r="AP245" s="491"/>
      <c r="AQ245" s="491"/>
      <c r="AR245" s="491"/>
      <c r="AS245" s="491"/>
      <c r="AT245" s="491"/>
      <c r="AU245" s="491"/>
      <c r="AY245" s="491"/>
    </row>
    <row r="246" spans="16:51" s="8" customFormat="1" x14ac:dyDescent="0.2">
      <c r="P246" s="147"/>
      <c r="Q246" s="147"/>
      <c r="V246" s="114"/>
      <c r="W246" s="114"/>
      <c r="X246" s="147"/>
      <c r="Y246" s="147"/>
      <c r="AB246" s="11"/>
      <c r="AC246" s="11"/>
      <c r="AJ246" s="147"/>
      <c r="AL246" s="83"/>
      <c r="AM246" s="83"/>
      <c r="AN246" s="14"/>
      <c r="AO246" s="14"/>
      <c r="AP246" s="491"/>
      <c r="AQ246" s="491"/>
      <c r="AR246" s="491"/>
      <c r="AS246" s="491"/>
      <c r="AT246" s="491"/>
      <c r="AU246" s="491"/>
      <c r="AY246" s="491"/>
    </row>
    <row r="247" spans="16:51" s="8" customFormat="1" x14ac:dyDescent="0.2">
      <c r="P247" s="147"/>
      <c r="Q247" s="147"/>
      <c r="V247" s="114"/>
      <c r="W247" s="114"/>
      <c r="X247" s="147"/>
      <c r="Y247" s="147"/>
      <c r="AB247" s="11"/>
      <c r="AC247" s="11"/>
      <c r="AJ247" s="147"/>
      <c r="AL247" s="83"/>
      <c r="AM247" s="83"/>
      <c r="AN247" s="14"/>
      <c r="AO247" s="14"/>
      <c r="AP247" s="491"/>
      <c r="AQ247" s="491"/>
      <c r="AR247" s="491"/>
      <c r="AS247" s="491"/>
      <c r="AT247" s="491"/>
      <c r="AU247" s="491"/>
      <c r="AY247" s="491"/>
    </row>
    <row r="248" spans="16:51" s="8" customFormat="1" x14ac:dyDescent="0.2">
      <c r="P248" s="147"/>
      <c r="Q248" s="147"/>
      <c r="V248" s="114"/>
      <c r="W248" s="114"/>
      <c r="X248" s="147"/>
      <c r="Y248" s="147"/>
      <c r="AB248" s="11"/>
      <c r="AC248" s="11"/>
      <c r="AJ248" s="147"/>
      <c r="AL248" s="83"/>
      <c r="AM248" s="83"/>
      <c r="AN248" s="14"/>
      <c r="AO248" s="14"/>
      <c r="AP248" s="491"/>
      <c r="AQ248" s="491"/>
      <c r="AR248" s="491"/>
      <c r="AS248" s="491"/>
      <c r="AT248" s="491"/>
      <c r="AU248" s="491"/>
      <c r="AY248" s="491"/>
    </row>
    <row r="249" spans="16:51" s="8" customFormat="1" x14ac:dyDescent="0.2">
      <c r="P249" s="147"/>
      <c r="Q249" s="147"/>
      <c r="V249" s="114"/>
      <c r="W249" s="114"/>
      <c r="X249" s="147"/>
      <c r="Y249" s="147"/>
      <c r="AB249" s="11"/>
      <c r="AC249" s="11"/>
      <c r="AJ249" s="147"/>
      <c r="AL249" s="83"/>
      <c r="AM249" s="83"/>
      <c r="AN249" s="14"/>
      <c r="AO249" s="14"/>
      <c r="AP249" s="491"/>
      <c r="AQ249" s="491"/>
      <c r="AR249" s="491"/>
      <c r="AS249" s="491"/>
      <c r="AT249" s="491"/>
      <c r="AU249" s="491"/>
      <c r="AY249" s="491"/>
    </row>
    <row r="250" spans="16:51" s="8" customFormat="1" x14ac:dyDescent="0.2">
      <c r="P250" s="147"/>
      <c r="Q250" s="147"/>
      <c r="V250" s="114"/>
      <c r="W250" s="114"/>
      <c r="X250" s="147"/>
      <c r="Y250" s="147"/>
      <c r="AB250" s="11"/>
      <c r="AC250" s="11"/>
      <c r="AJ250" s="147"/>
      <c r="AL250" s="83"/>
      <c r="AM250" s="83"/>
      <c r="AN250" s="14"/>
      <c r="AO250" s="14"/>
      <c r="AP250" s="491"/>
      <c r="AQ250" s="491"/>
      <c r="AR250" s="491"/>
      <c r="AS250" s="491"/>
      <c r="AT250" s="491"/>
      <c r="AU250" s="491"/>
      <c r="AY250" s="491"/>
    </row>
    <row r="251" spans="16:51" s="8" customFormat="1" x14ac:dyDescent="0.2">
      <c r="P251" s="147"/>
      <c r="Q251" s="147"/>
      <c r="V251" s="114"/>
      <c r="W251" s="114"/>
      <c r="X251" s="147"/>
      <c r="Y251" s="147"/>
      <c r="AB251" s="11"/>
      <c r="AC251" s="11"/>
      <c r="AJ251" s="147"/>
      <c r="AL251" s="83"/>
      <c r="AM251" s="83"/>
      <c r="AN251" s="14"/>
      <c r="AO251" s="14"/>
      <c r="AP251" s="491"/>
      <c r="AQ251" s="491"/>
      <c r="AR251" s="491"/>
      <c r="AS251" s="491"/>
      <c r="AT251" s="491"/>
      <c r="AU251" s="491"/>
      <c r="AY251" s="491"/>
    </row>
    <row r="252" spans="16:51" s="8" customFormat="1" x14ac:dyDescent="0.2">
      <c r="P252" s="147"/>
      <c r="Q252" s="147"/>
      <c r="V252" s="114"/>
      <c r="W252" s="114"/>
      <c r="X252" s="147"/>
      <c r="Y252" s="147"/>
      <c r="AB252" s="11"/>
      <c r="AC252" s="11"/>
      <c r="AJ252" s="147"/>
      <c r="AL252" s="83"/>
      <c r="AM252" s="83"/>
      <c r="AN252" s="14"/>
      <c r="AO252" s="14"/>
      <c r="AP252" s="491"/>
      <c r="AQ252" s="491"/>
      <c r="AR252" s="491"/>
      <c r="AS252" s="491"/>
      <c r="AT252" s="491"/>
      <c r="AU252" s="491"/>
      <c r="AY252" s="491"/>
    </row>
    <row r="253" spans="16:51" s="8" customFormat="1" x14ac:dyDescent="0.2">
      <c r="P253" s="147"/>
      <c r="Q253" s="147"/>
      <c r="V253" s="114"/>
      <c r="W253" s="114"/>
      <c r="X253" s="147"/>
      <c r="Y253" s="147"/>
      <c r="AB253" s="11"/>
      <c r="AC253" s="11"/>
      <c r="AJ253" s="147"/>
      <c r="AL253" s="83"/>
      <c r="AM253" s="83"/>
      <c r="AN253" s="14"/>
      <c r="AO253" s="14"/>
      <c r="AP253" s="491"/>
      <c r="AQ253" s="491"/>
      <c r="AR253" s="491"/>
      <c r="AS253" s="491"/>
      <c r="AT253" s="491"/>
      <c r="AU253" s="491"/>
      <c r="AY253" s="491"/>
    </row>
    <row r="254" spans="16:51" s="8" customFormat="1" x14ac:dyDescent="0.2">
      <c r="P254" s="147"/>
      <c r="Q254" s="147"/>
      <c r="V254" s="114"/>
      <c r="W254" s="114"/>
      <c r="X254" s="147"/>
      <c r="Y254" s="147"/>
      <c r="AB254" s="11"/>
      <c r="AC254" s="11"/>
      <c r="AJ254" s="147"/>
      <c r="AL254" s="83"/>
      <c r="AM254" s="83"/>
      <c r="AN254" s="14"/>
      <c r="AO254" s="14"/>
      <c r="AP254" s="491"/>
      <c r="AQ254" s="491"/>
      <c r="AR254" s="491"/>
      <c r="AS254" s="491"/>
      <c r="AT254" s="491"/>
      <c r="AU254" s="491"/>
      <c r="AY254" s="491"/>
    </row>
    <row r="255" spans="16:51" s="8" customFormat="1" x14ac:dyDescent="0.2">
      <c r="P255" s="147"/>
      <c r="Q255" s="147"/>
      <c r="V255" s="114"/>
      <c r="W255" s="114"/>
      <c r="X255" s="147"/>
      <c r="Y255" s="147"/>
      <c r="AB255" s="11"/>
      <c r="AC255" s="11"/>
      <c r="AJ255" s="147"/>
      <c r="AL255" s="83"/>
      <c r="AM255" s="83"/>
      <c r="AN255" s="14"/>
      <c r="AO255" s="14"/>
      <c r="AP255" s="491"/>
      <c r="AQ255" s="491"/>
      <c r="AR255" s="491"/>
      <c r="AS255" s="491"/>
      <c r="AT255" s="491"/>
      <c r="AU255" s="491"/>
      <c r="AY255" s="491"/>
    </row>
    <row r="256" spans="16:51" s="8" customFormat="1" x14ac:dyDescent="0.2">
      <c r="P256" s="147"/>
      <c r="Q256" s="147"/>
      <c r="V256" s="114"/>
      <c r="W256" s="114"/>
      <c r="X256" s="147"/>
      <c r="Y256" s="147"/>
      <c r="AB256" s="11"/>
      <c r="AC256" s="11"/>
      <c r="AJ256" s="147"/>
      <c r="AL256" s="83"/>
      <c r="AM256" s="83"/>
      <c r="AN256" s="14"/>
      <c r="AO256" s="14"/>
      <c r="AP256" s="491"/>
      <c r="AQ256" s="491"/>
      <c r="AR256" s="491"/>
      <c r="AS256" s="491"/>
      <c r="AT256" s="491"/>
      <c r="AU256" s="491"/>
      <c r="AY256" s="491"/>
    </row>
    <row r="257" spans="16:51" s="8" customFormat="1" x14ac:dyDescent="0.2">
      <c r="P257" s="147"/>
      <c r="Q257" s="147"/>
      <c r="V257" s="114"/>
      <c r="W257" s="114"/>
      <c r="X257" s="147"/>
      <c r="Y257" s="147"/>
      <c r="AB257" s="11"/>
      <c r="AC257" s="11"/>
      <c r="AJ257" s="147"/>
      <c r="AL257" s="83"/>
      <c r="AM257" s="83"/>
      <c r="AN257" s="14"/>
      <c r="AO257" s="14"/>
      <c r="AP257" s="491"/>
      <c r="AQ257" s="491"/>
      <c r="AR257" s="491"/>
      <c r="AS257" s="491"/>
      <c r="AT257" s="491"/>
      <c r="AU257" s="491"/>
      <c r="AY257" s="491"/>
    </row>
    <row r="258" spans="16:51" s="8" customFormat="1" x14ac:dyDescent="0.2">
      <c r="P258" s="147"/>
      <c r="Q258" s="147"/>
      <c r="V258" s="114"/>
      <c r="W258" s="114"/>
      <c r="X258" s="147"/>
      <c r="Y258" s="147"/>
      <c r="AB258" s="11"/>
      <c r="AC258" s="11"/>
      <c r="AJ258" s="147"/>
      <c r="AL258" s="83"/>
      <c r="AM258" s="83"/>
      <c r="AN258" s="14"/>
      <c r="AO258" s="14"/>
      <c r="AP258" s="491"/>
      <c r="AQ258" s="491"/>
      <c r="AR258" s="491"/>
      <c r="AS258" s="491"/>
      <c r="AT258" s="491"/>
      <c r="AU258" s="491"/>
      <c r="AY258" s="491"/>
    </row>
    <row r="259" spans="16:51" s="8" customFormat="1" x14ac:dyDescent="0.2">
      <c r="P259" s="147"/>
      <c r="Q259" s="147"/>
      <c r="V259" s="114"/>
      <c r="W259" s="114"/>
      <c r="X259" s="147"/>
      <c r="Y259" s="147"/>
      <c r="AB259" s="11"/>
      <c r="AC259" s="11"/>
      <c r="AJ259" s="147"/>
      <c r="AL259" s="83"/>
      <c r="AM259" s="83"/>
      <c r="AN259" s="14"/>
      <c r="AO259" s="14"/>
      <c r="AP259" s="491"/>
      <c r="AQ259" s="491"/>
      <c r="AR259" s="491"/>
      <c r="AS259" s="491"/>
      <c r="AT259" s="491"/>
      <c r="AU259" s="491"/>
      <c r="AY259" s="491"/>
    </row>
    <row r="260" spans="16:51" s="8" customFormat="1" x14ac:dyDescent="0.2">
      <c r="P260" s="147"/>
      <c r="Q260" s="147"/>
      <c r="V260" s="114"/>
      <c r="W260" s="114"/>
      <c r="X260" s="147"/>
      <c r="Y260" s="147"/>
      <c r="AB260" s="11"/>
      <c r="AC260" s="11"/>
      <c r="AJ260" s="147"/>
      <c r="AL260" s="83"/>
      <c r="AM260" s="83"/>
      <c r="AN260" s="14"/>
      <c r="AO260" s="14"/>
      <c r="AP260" s="491"/>
      <c r="AQ260" s="491"/>
      <c r="AR260" s="491"/>
      <c r="AS260" s="491"/>
      <c r="AT260" s="491"/>
      <c r="AU260" s="491"/>
      <c r="AY260" s="491"/>
    </row>
    <row r="261" spans="16:51" s="8" customFormat="1" x14ac:dyDescent="0.2">
      <c r="P261" s="147"/>
      <c r="Q261" s="147"/>
      <c r="V261" s="114"/>
      <c r="W261" s="114"/>
      <c r="X261" s="147"/>
      <c r="Y261" s="147"/>
      <c r="AB261" s="11"/>
      <c r="AC261" s="11"/>
      <c r="AJ261" s="147"/>
      <c r="AL261" s="83"/>
      <c r="AM261" s="83"/>
      <c r="AN261" s="14"/>
      <c r="AO261" s="14"/>
      <c r="AP261" s="491"/>
      <c r="AQ261" s="491"/>
      <c r="AR261" s="491"/>
      <c r="AS261" s="491"/>
      <c r="AT261" s="491"/>
      <c r="AU261" s="491"/>
      <c r="AY261" s="491"/>
    </row>
    <row r="262" spans="16:51" s="8" customFormat="1" x14ac:dyDescent="0.2">
      <c r="P262" s="147"/>
      <c r="Q262" s="147"/>
      <c r="V262" s="114"/>
      <c r="W262" s="114"/>
      <c r="X262" s="147"/>
      <c r="Y262" s="147"/>
      <c r="AB262" s="11"/>
      <c r="AC262" s="11"/>
      <c r="AJ262" s="147"/>
      <c r="AL262" s="83"/>
      <c r="AM262" s="83"/>
      <c r="AN262" s="14"/>
      <c r="AO262" s="14"/>
      <c r="AP262" s="491"/>
      <c r="AQ262" s="491"/>
      <c r="AR262" s="491"/>
      <c r="AS262" s="491"/>
      <c r="AT262" s="491"/>
      <c r="AU262" s="491"/>
      <c r="AY262" s="491"/>
    </row>
    <row r="263" spans="16:51" s="8" customFormat="1" x14ac:dyDescent="0.2">
      <c r="P263" s="147"/>
      <c r="Q263" s="147"/>
      <c r="V263" s="114"/>
      <c r="W263" s="114"/>
      <c r="X263" s="147"/>
      <c r="Y263" s="147"/>
      <c r="AB263" s="11"/>
      <c r="AC263" s="11"/>
      <c r="AJ263" s="147"/>
      <c r="AL263" s="83"/>
      <c r="AM263" s="83"/>
      <c r="AN263" s="14"/>
      <c r="AO263" s="14"/>
      <c r="AP263" s="491"/>
      <c r="AQ263" s="491"/>
      <c r="AR263" s="491"/>
      <c r="AS263" s="491"/>
      <c r="AT263" s="491"/>
      <c r="AU263" s="491"/>
      <c r="AY263" s="491"/>
    </row>
    <row r="264" spans="16:51" s="8" customFormat="1" x14ac:dyDescent="0.2">
      <c r="P264" s="147"/>
      <c r="Q264" s="147"/>
      <c r="V264" s="114"/>
      <c r="W264" s="114"/>
      <c r="X264" s="147"/>
      <c r="Y264" s="147"/>
      <c r="AB264" s="11"/>
      <c r="AC264" s="11"/>
      <c r="AJ264" s="147"/>
      <c r="AL264" s="83"/>
      <c r="AM264" s="83"/>
      <c r="AN264" s="14"/>
      <c r="AO264" s="14"/>
      <c r="AP264" s="491"/>
      <c r="AQ264" s="491"/>
      <c r="AR264" s="491"/>
      <c r="AS264" s="491"/>
      <c r="AT264" s="491"/>
      <c r="AU264" s="491"/>
      <c r="AY264" s="491"/>
    </row>
    <row r="265" spans="16:51" s="8" customFormat="1" x14ac:dyDescent="0.2">
      <c r="P265" s="147"/>
      <c r="Q265" s="147"/>
      <c r="V265" s="114"/>
      <c r="W265" s="114"/>
      <c r="X265" s="147"/>
      <c r="Y265" s="147"/>
      <c r="AB265" s="11"/>
      <c r="AC265" s="11"/>
      <c r="AJ265" s="147"/>
      <c r="AL265" s="83"/>
      <c r="AM265" s="83"/>
      <c r="AN265" s="14"/>
      <c r="AO265" s="14"/>
      <c r="AP265" s="491"/>
      <c r="AQ265" s="491"/>
      <c r="AR265" s="491"/>
      <c r="AS265" s="491"/>
      <c r="AT265" s="491"/>
      <c r="AU265" s="491"/>
      <c r="AY265" s="491"/>
    </row>
    <row r="266" spans="16:51" s="8" customFormat="1" x14ac:dyDescent="0.2">
      <c r="P266" s="147"/>
      <c r="Q266" s="147"/>
      <c r="V266" s="114"/>
      <c r="W266" s="114"/>
      <c r="X266" s="147"/>
      <c r="Y266" s="147"/>
      <c r="AB266" s="11"/>
      <c r="AC266" s="11"/>
      <c r="AJ266" s="147"/>
      <c r="AL266" s="83"/>
      <c r="AM266" s="83"/>
      <c r="AN266" s="14"/>
      <c r="AO266" s="14"/>
      <c r="AP266" s="491"/>
      <c r="AQ266" s="491"/>
      <c r="AR266" s="491"/>
      <c r="AS266" s="491"/>
      <c r="AT266" s="491"/>
      <c r="AU266" s="491"/>
      <c r="AY266" s="491"/>
    </row>
    <row r="267" spans="16:51" s="8" customFormat="1" x14ac:dyDescent="0.2">
      <c r="P267" s="147"/>
      <c r="Q267" s="147"/>
      <c r="V267" s="114"/>
      <c r="W267" s="114"/>
      <c r="X267" s="147"/>
      <c r="Y267" s="147"/>
      <c r="AB267" s="11"/>
      <c r="AC267" s="11"/>
      <c r="AJ267" s="147"/>
      <c r="AL267" s="83"/>
      <c r="AM267" s="83"/>
      <c r="AN267" s="14"/>
      <c r="AO267" s="14"/>
      <c r="AP267" s="491"/>
      <c r="AQ267" s="491"/>
      <c r="AR267" s="491"/>
      <c r="AS267" s="491"/>
      <c r="AT267" s="491"/>
      <c r="AU267" s="491"/>
      <c r="AY267" s="491"/>
    </row>
    <row r="268" spans="16:51" s="8" customFormat="1" x14ac:dyDescent="0.2">
      <c r="P268" s="147"/>
      <c r="Q268" s="147"/>
      <c r="V268" s="114"/>
      <c r="W268" s="114"/>
      <c r="X268" s="147"/>
      <c r="Y268" s="147"/>
      <c r="AB268" s="11"/>
      <c r="AC268" s="11"/>
      <c r="AJ268" s="147"/>
      <c r="AL268" s="83"/>
      <c r="AM268" s="83"/>
      <c r="AN268" s="14"/>
      <c r="AO268" s="14"/>
      <c r="AP268" s="491"/>
      <c r="AQ268" s="491"/>
      <c r="AR268" s="491"/>
      <c r="AS268" s="491"/>
      <c r="AT268" s="491"/>
      <c r="AU268" s="491"/>
      <c r="AY268" s="491"/>
    </row>
    <row r="269" spans="16:51" s="8" customFormat="1" x14ac:dyDescent="0.2">
      <c r="P269" s="147"/>
      <c r="Q269" s="147"/>
      <c r="V269" s="114"/>
      <c r="W269" s="114"/>
      <c r="X269" s="147"/>
      <c r="Y269" s="147"/>
      <c r="AB269" s="11"/>
      <c r="AC269" s="11"/>
      <c r="AJ269" s="147"/>
      <c r="AL269" s="83"/>
      <c r="AM269" s="83"/>
      <c r="AN269" s="14"/>
      <c r="AO269" s="14"/>
      <c r="AP269" s="491"/>
      <c r="AQ269" s="491"/>
      <c r="AR269" s="491"/>
      <c r="AS269" s="491"/>
      <c r="AT269" s="491"/>
      <c r="AU269" s="491"/>
      <c r="AY269" s="491"/>
    </row>
    <row r="270" spans="16:51" s="8" customFormat="1" x14ac:dyDescent="0.2">
      <c r="P270" s="147"/>
      <c r="Q270" s="147"/>
      <c r="V270" s="114"/>
      <c r="W270" s="114"/>
      <c r="X270" s="147"/>
      <c r="Y270" s="147"/>
      <c r="AB270" s="11"/>
      <c r="AC270" s="11"/>
      <c r="AJ270" s="147"/>
      <c r="AL270" s="83"/>
      <c r="AM270" s="83"/>
      <c r="AN270" s="14"/>
      <c r="AO270" s="14"/>
      <c r="AP270" s="491"/>
      <c r="AQ270" s="491"/>
      <c r="AR270" s="491"/>
      <c r="AS270" s="491"/>
      <c r="AT270" s="491"/>
      <c r="AU270" s="491"/>
      <c r="AY270" s="491"/>
    </row>
    <row r="271" spans="16:51" s="8" customFormat="1" x14ac:dyDescent="0.2">
      <c r="P271" s="147"/>
      <c r="Q271" s="147"/>
      <c r="V271" s="114"/>
      <c r="W271" s="114"/>
      <c r="X271" s="147"/>
      <c r="Y271" s="147"/>
      <c r="AB271" s="11"/>
      <c r="AC271" s="11"/>
      <c r="AJ271" s="147"/>
      <c r="AL271" s="83"/>
      <c r="AM271" s="83"/>
      <c r="AN271" s="14"/>
      <c r="AO271" s="14"/>
      <c r="AP271" s="491"/>
      <c r="AQ271" s="491"/>
      <c r="AR271" s="491"/>
      <c r="AS271" s="491"/>
      <c r="AT271" s="491"/>
      <c r="AU271" s="491"/>
      <c r="AY271" s="491"/>
    </row>
    <row r="272" spans="16:51" s="8" customFormat="1" x14ac:dyDescent="0.2">
      <c r="P272" s="147"/>
      <c r="Q272" s="147"/>
      <c r="V272" s="114"/>
      <c r="W272" s="114"/>
      <c r="X272" s="147"/>
      <c r="Y272" s="147"/>
      <c r="AB272" s="11"/>
      <c r="AC272" s="11"/>
      <c r="AJ272" s="147"/>
      <c r="AL272" s="83"/>
      <c r="AM272" s="83"/>
      <c r="AN272" s="14"/>
      <c r="AO272" s="14"/>
      <c r="AP272" s="491"/>
      <c r="AQ272" s="491"/>
      <c r="AR272" s="491"/>
      <c r="AS272" s="491"/>
      <c r="AT272" s="491"/>
      <c r="AU272" s="491"/>
      <c r="AY272" s="491"/>
    </row>
    <row r="273" spans="16:51" s="8" customFormat="1" x14ac:dyDescent="0.2">
      <c r="P273" s="147"/>
      <c r="Q273" s="147"/>
      <c r="V273" s="114"/>
      <c r="W273" s="114"/>
      <c r="X273" s="147"/>
      <c r="Y273" s="147"/>
      <c r="AB273" s="11"/>
      <c r="AC273" s="11"/>
      <c r="AJ273" s="147"/>
      <c r="AL273" s="83"/>
      <c r="AM273" s="83"/>
      <c r="AN273" s="14"/>
      <c r="AO273" s="14"/>
      <c r="AP273" s="491"/>
      <c r="AQ273" s="491"/>
      <c r="AR273" s="491"/>
      <c r="AS273" s="491"/>
      <c r="AT273" s="491"/>
      <c r="AU273" s="491"/>
      <c r="AY273" s="491"/>
    </row>
    <row r="274" spans="16:51" s="8" customFormat="1" x14ac:dyDescent="0.2">
      <c r="P274" s="147"/>
      <c r="Q274" s="147"/>
      <c r="V274" s="114"/>
      <c r="W274" s="114"/>
      <c r="X274" s="147"/>
      <c r="Y274" s="147"/>
      <c r="AB274" s="11"/>
      <c r="AC274" s="11"/>
      <c r="AJ274" s="147"/>
      <c r="AL274" s="83"/>
      <c r="AM274" s="83"/>
      <c r="AN274" s="14"/>
      <c r="AO274" s="14"/>
      <c r="AP274" s="491"/>
      <c r="AQ274" s="491"/>
      <c r="AR274" s="491"/>
      <c r="AS274" s="491"/>
      <c r="AT274" s="491"/>
      <c r="AU274" s="491"/>
      <c r="AY274" s="491"/>
    </row>
    <row r="275" spans="16:51" s="8" customFormat="1" x14ac:dyDescent="0.2">
      <c r="P275" s="147"/>
      <c r="Q275" s="147"/>
      <c r="V275" s="114"/>
      <c r="W275" s="114"/>
      <c r="X275" s="147"/>
      <c r="Y275" s="147"/>
      <c r="AB275" s="11"/>
      <c r="AC275" s="11"/>
      <c r="AJ275" s="147"/>
      <c r="AL275" s="83"/>
      <c r="AM275" s="83"/>
      <c r="AN275" s="14"/>
      <c r="AO275" s="14"/>
      <c r="AP275" s="491"/>
      <c r="AQ275" s="491"/>
      <c r="AR275" s="491"/>
      <c r="AS275" s="491"/>
      <c r="AT275" s="491"/>
      <c r="AU275" s="491"/>
      <c r="AY275" s="491"/>
    </row>
    <row r="276" spans="16:51" s="8" customFormat="1" x14ac:dyDescent="0.2">
      <c r="P276" s="147"/>
      <c r="Q276" s="147"/>
      <c r="V276" s="114"/>
      <c r="W276" s="114"/>
      <c r="X276" s="147"/>
      <c r="Y276" s="147"/>
      <c r="AB276" s="11"/>
      <c r="AC276" s="11"/>
      <c r="AJ276" s="147"/>
      <c r="AL276" s="83"/>
      <c r="AM276" s="83"/>
      <c r="AN276" s="14"/>
      <c r="AO276" s="14"/>
      <c r="AP276" s="491"/>
      <c r="AQ276" s="491"/>
      <c r="AR276" s="491"/>
      <c r="AS276" s="491"/>
      <c r="AT276" s="491"/>
      <c r="AU276" s="491"/>
      <c r="AY276" s="491"/>
    </row>
    <row r="277" spans="16:51" s="8" customFormat="1" x14ac:dyDescent="0.2">
      <c r="P277" s="147"/>
      <c r="Q277" s="147"/>
      <c r="V277" s="114"/>
      <c r="W277" s="114"/>
      <c r="X277" s="147"/>
      <c r="Y277" s="147"/>
      <c r="AB277" s="11"/>
      <c r="AC277" s="11"/>
      <c r="AJ277" s="147"/>
      <c r="AL277" s="83"/>
      <c r="AM277" s="83"/>
      <c r="AN277" s="14"/>
      <c r="AO277" s="14"/>
      <c r="AP277" s="491"/>
      <c r="AQ277" s="491"/>
      <c r="AR277" s="491"/>
      <c r="AS277" s="491"/>
      <c r="AT277" s="491"/>
      <c r="AU277" s="491"/>
      <c r="AY277" s="491"/>
    </row>
    <row r="278" spans="16:51" s="8" customFormat="1" x14ac:dyDescent="0.2">
      <c r="P278" s="147"/>
      <c r="Q278" s="147"/>
      <c r="V278" s="114"/>
      <c r="W278" s="114"/>
      <c r="X278" s="147"/>
      <c r="Y278" s="147"/>
      <c r="AB278" s="11"/>
      <c r="AC278" s="11"/>
      <c r="AJ278" s="147"/>
      <c r="AL278" s="83"/>
      <c r="AM278" s="83"/>
      <c r="AN278" s="14"/>
      <c r="AO278" s="14"/>
      <c r="AP278" s="491"/>
      <c r="AQ278" s="491"/>
      <c r="AR278" s="491"/>
      <c r="AS278" s="491"/>
      <c r="AT278" s="491"/>
      <c r="AU278" s="491"/>
      <c r="AY278" s="491"/>
    </row>
    <row r="279" spans="16:51" s="8" customFormat="1" x14ac:dyDescent="0.2">
      <c r="P279" s="147"/>
      <c r="Q279" s="147"/>
      <c r="V279" s="114"/>
      <c r="W279" s="114"/>
      <c r="X279" s="147"/>
      <c r="Y279" s="147"/>
      <c r="AB279" s="11"/>
      <c r="AC279" s="11"/>
      <c r="AJ279" s="147"/>
      <c r="AL279" s="83"/>
      <c r="AM279" s="83"/>
      <c r="AN279" s="14"/>
      <c r="AO279" s="14"/>
      <c r="AP279" s="491"/>
      <c r="AQ279" s="491"/>
      <c r="AR279" s="491"/>
      <c r="AS279" s="491"/>
      <c r="AT279" s="491"/>
      <c r="AU279" s="491"/>
      <c r="AY279" s="491"/>
    </row>
    <row r="280" spans="16:51" s="8" customFormat="1" x14ac:dyDescent="0.2">
      <c r="P280" s="147"/>
      <c r="Q280" s="147"/>
      <c r="V280" s="114"/>
      <c r="W280" s="114"/>
      <c r="X280" s="147"/>
      <c r="Y280" s="147"/>
      <c r="AB280" s="11"/>
      <c r="AC280" s="11"/>
      <c r="AJ280" s="147"/>
      <c r="AL280" s="83"/>
      <c r="AM280" s="83"/>
      <c r="AN280" s="14"/>
      <c r="AO280" s="14"/>
      <c r="AP280" s="491"/>
      <c r="AQ280" s="491"/>
      <c r="AR280" s="491"/>
      <c r="AS280" s="491"/>
      <c r="AT280" s="491"/>
      <c r="AU280" s="491"/>
      <c r="AY280" s="491"/>
    </row>
    <row r="281" spans="16:51" s="8" customFormat="1" x14ac:dyDescent="0.2">
      <c r="P281" s="147"/>
      <c r="Q281" s="147"/>
      <c r="V281" s="114"/>
      <c r="W281" s="114"/>
      <c r="X281" s="147"/>
      <c r="Y281" s="147"/>
      <c r="AB281" s="11"/>
      <c r="AC281" s="11"/>
      <c r="AJ281" s="147"/>
      <c r="AL281" s="83"/>
      <c r="AM281" s="83"/>
      <c r="AN281" s="14"/>
      <c r="AO281" s="14"/>
      <c r="AP281" s="491"/>
      <c r="AQ281" s="491"/>
      <c r="AR281" s="491"/>
      <c r="AS281" s="491"/>
      <c r="AT281" s="491"/>
      <c r="AU281" s="491"/>
      <c r="AY281" s="491"/>
    </row>
    <row r="282" spans="16:51" s="8" customFormat="1" x14ac:dyDescent="0.2">
      <c r="P282" s="147"/>
      <c r="Q282" s="147"/>
      <c r="V282" s="114"/>
      <c r="W282" s="114"/>
      <c r="X282" s="147"/>
      <c r="Y282" s="147"/>
      <c r="AB282" s="11"/>
      <c r="AC282" s="11"/>
      <c r="AJ282" s="147"/>
      <c r="AL282" s="83"/>
      <c r="AM282" s="83"/>
      <c r="AN282" s="14"/>
      <c r="AO282" s="14"/>
      <c r="AP282" s="491"/>
      <c r="AQ282" s="491"/>
      <c r="AR282" s="491"/>
      <c r="AS282" s="491"/>
      <c r="AT282" s="491"/>
      <c r="AU282" s="491"/>
      <c r="AY282" s="491"/>
    </row>
    <row r="283" spans="16:51" s="8" customFormat="1" x14ac:dyDescent="0.2">
      <c r="P283" s="147"/>
      <c r="Q283" s="147"/>
      <c r="V283" s="114"/>
      <c r="W283" s="114"/>
      <c r="X283" s="147"/>
      <c r="Y283" s="147"/>
      <c r="AB283" s="11"/>
      <c r="AC283" s="11"/>
      <c r="AJ283" s="147"/>
      <c r="AL283" s="83"/>
      <c r="AM283" s="83"/>
      <c r="AN283" s="14"/>
      <c r="AO283" s="14"/>
      <c r="AP283" s="491"/>
      <c r="AQ283" s="491"/>
      <c r="AR283" s="491"/>
      <c r="AS283" s="491"/>
      <c r="AT283" s="491"/>
      <c r="AU283" s="491"/>
      <c r="AY283" s="491"/>
    </row>
    <row r="284" spans="16:51" s="8" customFormat="1" x14ac:dyDescent="0.2">
      <c r="P284" s="147"/>
      <c r="Q284" s="147"/>
      <c r="V284" s="114"/>
      <c r="W284" s="114"/>
      <c r="X284" s="147"/>
      <c r="Y284" s="147"/>
      <c r="AB284" s="11"/>
      <c r="AC284" s="11"/>
      <c r="AJ284" s="147"/>
      <c r="AL284" s="83"/>
      <c r="AM284" s="83"/>
      <c r="AN284" s="14"/>
      <c r="AO284" s="14"/>
      <c r="AP284" s="491"/>
      <c r="AQ284" s="491"/>
      <c r="AR284" s="491"/>
      <c r="AS284" s="491"/>
      <c r="AT284" s="491"/>
      <c r="AU284" s="491"/>
      <c r="AY284" s="491"/>
    </row>
    <row r="285" spans="16:51" s="8" customFormat="1" x14ac:dyDescent="0.2">
      <c r="P285" s="147"/>
      <c r="Q285" s="147"/>
      <c r="V285" s="114"/>
      <c r="W285" s="114"/>
      <c r="X285" s="147"/>
      <c r="Y285" s="147"/>
      <c r="AB285" s="11"/>
      <c r="AC285" s="11"/>
      <c r="AJ285" s="147"/>
      <c r="AL285" s="83"/>
      <c r="AM285" s="83"/>
      <c r="AN285" s="14"/>
      <c r="AO285" s="14"/>
      <c r="AP285" s="491"/>
      <c r="AQ285" s="491"/>
      <c r="AR285" s="491"/>
      <c r="AS285" s="491"/>
      <c r="AT285" s="491"/>
      <c r="AU285" s="491"/>
      <c r="AY285" s="491"/>
    </row>
    <row r="286" spans="16:51" s="8" customFormat="1" x14ac:dyDescent="0.2">
      <c r="P286" s="147"/>
      <c r="Q286" s="147"/>
      <c r="V286" s="114"/>
      <c r="W286" s="114"/>
      <c r="X286" s="147"/>
      <c r="Y286" s="147"/>
      <c r="AB286" s="11"/>
      <c r="AC286" s="11"/>
      <c r="AJ286" s="147"/>
      <c r="AL286" s="83"/>
      <c r="AM286" s="83"/>
      <c r="AN286" s="14"/>
      <c r="AO286" s="14"/>
      <c r="AP286" s="491"/>
      <c r="AQ286" s="491"/>
      <c r="AR286" s="491"/>
      <c r="AS286" s="491"/>
      <c r="AT286" s="491"/>
      <c r="AU286" s="491"/>
      <c r="AY286" s="491"/>
    </row>
    <row r="287" spans="16:51" s="8" customFormat="1" x14ac:dyDescent="0.2">
      <c r="P287" s="147"/>
      <c r="Q287" s="147"/>
      <c r="V287" s="114"/>
      <c r="W287" s="114"/>
      <c r="X287" s="147"/>
      <c r="Y287" s="147"/>
      <c r="AB287" s="11"/>
      <c r="AC287" s="11"/>
      <c r="AJ287" s="147"/>
      <c r="AL287" s="83"/>
      <c r="AM287" s="83"/>
      <c r="AN287" s="14"/>
      <c r="AO287" s="14"/>
      <c r="AP287" s="491"/>
      <c r="AQ287" s="491"/>
      <c r="AR287" s="491"/>
      <c r="AS287" s="491"/>
      <c r="AT287" s="491"/>
      <c r="AU287" s="491"/>
      <c r="AY287" s="491"/>
    </row>
    <row r="288" spans="16:51" s="8" customFormat="1" x14ac:dyDescent="0.2">
      <c r="P288" s="147"/>
      <c r="Q288" s="147"/>
      <c r="V288" s="114"/>
      <c r="W288" s="114"/>
      <c r="X288" s="147"/>
      <c r="Y288" s="147"/>
      <c r="AB288" s="11"/>
      <c r="AC288" s="11"/>
      <c r="AJ288" s="147"/>
      <c r="AL288" s="83"/>
      <c r="AM288" s="83"/>
      <c r="AN288" s="14"/>
      <c r="AO288" s="14"/>
      <c r="AP288" s="491"/>
      <c r="AQ288" s="491"/>
      <c r="AR288" s="491"/>
      <c r="AS288" s="491"/>
      <c r="AT288" s="491"/>
      <c r="AU288" s="491"/>
      <c r="AY288" s="491"/>
    </row>
    <row r="289" spans="16:51" s="8" customFormat="1" x14ac:dyDescent="0.2">
      <c r="P289" s="147"/>
      <c r="Q289" s="147"/>
      <c r="V289" s="114"/>
      <c r="W289" s="114"/>
      <c r="X289" s="147"/>
      <c r="Y289" s="147"/>
      <c r="AB289" s="11"/>
      <c r="AC289" s="11"/>
      <c r="AJ289" s="147"/>
      <c r="AL289" s="83"/>
      <c r="AM289" s="83"/>
      <c r="AN289" s="14"/>
      <c r="AO289" s="14"/>
      <c r="AP289" s="491"/>
      <c r="AQ289" s="491"/>
      <c r="AR289" s="491"/>
      <c r="AS289" s="491"/>
      <c r="AT289" s="491"/>
      <c r="AU289" s="491"/>
      <c r="AY289" s="491"/>
    </row>
    <row r="290" spans="16:51" s="8" customFormat="1" x14ac:dyDescent="0.2">
      <c r="P290" s="147"/>
      <c r="Q290" s="147"/>
      <c r="V290" s="114"/>
      <c r="W290" s="114"/>
      <c r="X290" s="147"/>
      <c r="Y290" s="147"/>
      <c r="AB290" s="11"/>
      <c r="AC290" s="11"/>
      <c r="AJ290" s="147"/>
      <c r="AL290" s="83"/>
      <c r="AM290" s="83"/>
      <c r="AN290" s="14"/>
      <c r="AO290" s="14"/>
      <c r="AP290" s="491"/>
      <c r="AQ290" s="491"/>
      <c r="AR290" s="491"/>
      <c r="AS290" s="491"/>
      <c r="AT290" s="491"/>
      <c r="AU290" s="491"/>
      <c r="AY290" s="491"/>
    </row>
    <row r="291" spans="16:51" s="8" customFormat="1" x14ac:dyDescent="0.2">
      <c r="P291" s="147"/>
      <c r="Q291" s="147"/>
      <c r="V291" s="114"/>
      <c r="W291" s="114"/>
      <c r="X291" s="147"/>
      <c r="Y291" s="147"/>
      <c r="AB291" s="11"/>
      <c r="AC291" s="11"/>
      <c r="AJ291" s="147"/>
      <c r="AL291" s="83"/>
      <c r="AM291" s="83"/>
      <c r="AN291" s="14"/>
      <c r="AO291" s="14"/>
      <c r="AP291" s="491"/>
      <c r="AQ291" s="491"/>
      <c r="AR291" s="491"/>
      <c r="AS291" s="491"/>
      <c r="AT291" s="491"/>
      <c r="AU291" s="491"/>
      <c r="AY291" s="491"/>
    </row>
    <row r="292" spans="16:51" s="8" customFormat="1" x14ac:dyDescent="0.2">
      <c r="P292" s="147"/>
      <c r="Q292" s="147"/>
      <c r="V292" s="114"/>
      <c r="W292" s="114"/>
      <c r="X292" s="147"/>
      <c r="Y292" s="147"/>
      <c r="AB292" s="11"/>
      <c r="AC292" s="11"/>
      <c r="AJ292" s="147"/>
      <c r="AL292" s="83"/>
      <c r="AM292" s="83"/>
      <c r="AN292" s="14"/>
      <c r="AO292" s="14"/>
      <c r="AP292" s="491"/>
      <c r="AQ292" s="491"/>
      <c r="AR292" s="491"/>
      <c r="AS292" s="491"/>
      <c r="AT292" s="491"/>
      <c r="AU292" s="491"/>
      <c r="AY292" s="491"/>
    </row>
    <row r="293" spans="16:51" s="8" customFormat="1" x14ac:dyDescent="0.2">
      <c r="P293" s="147"/>
      <c r="Q293" s="147"/>
      <c r="V293" s="114"/>
      <c r="W293" s="114"/>
      <c r="X293" s="147"/>
      <c r="Y293" s="147"/>
      <c r="AB293" s="11"/>
      <c r="AC293" s="11"/>
      <c r="AJ293" s="147"/>
      <c r="AL293" s="83"/>
      <c r="AM293" s="83"/>
      <c r="AN293" s="14"/>
      <c r="AO293" s="14"/>
      <c r="AP293" s="491"/>
      <c r="AQ293" s="491"/>
      <c r="AR293" s="491"/>
      <c r="AS293" s="491"/>
      <c r="AT293" s="491"/>
      <c r="AU293" s="491"/>
      <c r="AY293" s="491"/>
    </row>
    <row r="294" spans="16:51" s="8" customFormat="1" x14ac:dyDescent="0.2">
      <c r="P294" s="147"/>
      <c r="Q294" s="147"/>
      <c r="V294" s="114"/>
      <c r="W294" s="114"/>
      <c r="X294" s="147"/>
      <c r="Y294" s="147"/>
      <c r="AB294" s="11"/>
      <c r="AC294" s="11"/>
      <c r="AJ294" s="147"/>
      <c r="AL294" s="83"/>
      <c r="AM294" s="83"/>
      <c r="AN294" s="14"/>
      <c r="AO294" s="14"/>
      <c r="AP294" s="491"/>
      <c r="AQ294" s="491"/>
      <c r="AR294" s="491"/>
      <c r="AS294" s="491"/>
      <c r="AT294" s="491"/>
      <c r="AU294" s="491"/>
      <c r="AY294" s="491"/>
    </row>
    <row r="295" spans="16:51" s="8" customFormat="1" x14ac:dyDescent="0.2">
      <c r="P295" s="147"/>
      <c r="Q295" s="147"/>
      <c r="V295" s="114"/>
      <c r="W295" s="114"/>
      <c r="X295" s="147"/>
      <c r="Y295" s="147"/>
      <c r="AB295" s="11"/>
      <c r="AC295" s="11"/>
      <c r="AJ295" s="147"/>
      <c r="AL295" s="83"/>
      <c r="AM295" s="83"/>
      <c r="AN295" s="14"/>
      <c r="AO295" s="14"/>
      <c r="AP295" s="491"/>
      <c r="AQ295" s="491"/>
      <c r="AR295" s="491"/>
      <c r="AS295" s="491"/>
      <c r="AT295" s="491"/>
      <c r="AU295" s="491"/>
      <c r="AY295" s="491"/>
    </row>
    <row r="296" spans="16:51" s="8" customFormat="1" x14ac:dyDescent="0.2">
      <c r="P296" s="147"/>
      <c r="Q296" s="147"/>
      <c r="V296" s="114"/>
      <c r="W296" s="114"/>
      <c r="X296" s="147"/>
      <c r="Y296" s="147"/>
      <c r="AB296" s="11"/>
      <c r="AC296" s="11"/>
      <c r="AJ296" s="147"/>
      <c r="AL296" s="83"/>
      <c r="AM296" s="83"/>
      <c r="AN296" s="14"/>
      <c r="AO296" s="14"/>
      <c r="AP296" s="491"/>
      <c r="AQ296" s="491"/>
      <c r="AR296" s="491"/>
      <c r="AS296" s="491"/>
      <c r="AT296" s="491"/>
      <c r="AU296" s="491"/>
      <c r="AY296" s="491"/>
    </row>
    <row r="297" spans="16:51" s="8" customFormat="1" x14ac:dyDescent="0.2">
      <c r="P297" s="147"/>
      <c r="Q297" s="147"/>
      <c r="V297" s="114"/>
      <c r="W297" s="114"/>
      <c r="X297" s="147"/>
      <c r="Y297" s="147"/>
      <c r="AB297" s="11"/>
      <c r="AC297" s="11"/>
      <c r="AJ297" s="147"/>
      <c r="AL297" s="83"/>
      <c r="AM297" s="83"/>
      <c r="AN297" s="14"/>
      <c r="AO297" s="14"/>
      <c r="AP297" s="491"/>
      <c r="AQ297" s="491"/>
      <c r="AR297" s="491"/>
      <c r="AS297" s="491"/>
      <c r="AT297" s="491"/>
      <c r="AU297" s="491"/>
      <c r="AY297" s="491"/>
    </row>
    <row r="298" spans="16:51" s="8" customFormat="1" x14ac:dyDescent="0.2">
      <c r="P298" s="147"/>
      <c r="Q298" s="147"/>
      <c r="V298" s="114"/>
      <c r="W298" s="114"/>
      <c r="X298" s="147"/>
      <c r="Y298" s="147"/>
      <c r="AB298" s="11"/>
      <c r="AC298" s="11"/>
      <c r="AJ298" s="147"/>
      <c r="AL298" s="83"/>
      <c r="AM298" s="83"/>
      <c r="AN298" s="14"/>
      <c r="AO298" s="14"/>
      <c r="AP298" s="491"/>
      <c r="AQ298" s="491"/>
      <c r="AR298" s="491"/>
      <c r="AS298" s="491"/>
      <c r="AT298" s="491"/>
      <c r="AU298" s="491"/>
      <c r="AY298" s="491"/>
    </row>
    <row r="299" spans="16:51" s="8" customFormat="1" x14ac:dyDescent="0.2">
      <c r="P299" s="147"/>
      <c r="Q299" s="147"/>
      <c r="V299" s="114"/>
      <c r="W299" s="114"/>
      <c r="X299" s="147"/>
      <c r="Y299" s="147"/>
      <c r="AB299" s="11"/>
      <c r="AC299" s="11"/>
      <c r="AJ299" s="147"/>
      <c r="AL299" s="83"/>
      <c r="AM299" s="83"/>
      <c r="AN299" s="14"/>
      <c r="AO299" s="14"/>
      <c r="AP299" s="491"/>
      <c r="AQ299" s="491"/>
      <c r="AR299" s="491"/>
      <c r="AS299" s="491"/>
      <c r="AT299" s="491"/>
      <c r="AU299" s="491"/>
      <c r="AY299" s="491"/>
    </row>
    <row r="300" spans="16:51" s="8" customFormat="1" x14ac:dyDescent="0.2">
      <c r="P300" s="147"/>
      <c r="Q300" s="147"/>
      <c r="V300" s="114"/>
      <c r="W300" s="114"/>
      <c r="X300" s="147"/>
      <c r="Y300" s="147"/>
      <c r="AB300" s="11"/>
      <c r="AC300" s="11"/>
      <c r="AJ300" s="147"/>
      <c r="AL300" s="83"/>
      <c r="AM300" s="83"/>
      <c r="AN300" s="14"/>
      <c r="AO300" s="14"/>
      <c r="AP300" s="491"/>
      <c r="AQ300" s="491"/>
      <c r="AR300" s="491"/>
      <c r="AS300" s="491"/>
      <c r="AT300" s="491"/>
      <c r="AU300" s="491"/>
      <c r="AY300" s="491"/>
    </row>
    <row r="301" spans="16:51" s="8" customFormat="1" x14ac:dyDescent="0.2">
      <c r="P301" s="147"/>
      <c r="Q301" s="147"/>
      <c r="V301" s="114"/>
      <c r="W301" s="114"/>
      <c r="X301" s="147"/>
      <c r="Y301" s="147"/>
      <c r="AB301" s="11"/>
      <c r="AC301" s="11"/>
      <c r="AJ301" s="147"/>
      <c r="AL301" s="83"/>
      <c r="AM301" s="83"/>
      <c r="AN301" s="14"/>
      <c r="AO301" s="14"/>
      <c r="AP301" s="491"/>
      <c r="AQ301" s="491"/>
      <c r="AR301" s="491"/>
      <c r="AS301" s="491"/>
      <c r="AT301" s="491"/>
      <c r="AU301" s="491"/>
      <c r="AY301" s="491"/>
    </row>
    <row r="302" spans="16:51" s="8" customFormat="1" x14ac:dyDescent="0.2">
      <c r="P302" s="147"/>
      <c r="Q302" s="147"/>
      <c r="V302" s="114"/>
      <c r="W302" s="114"/>
      <c r="X302" s="147"/>
      <c r="Y302" s="147"/>
      <c r="AB302" s="11"/>
      <c r="AC302" s="11"/>
      <c r="AJ302" s="147"/>
      <c r="AL302" s="83"/>
      <c r="AM302" s="83"/>
      <c r="AN302" s="14"/>
      <c r="AO302" s="14"/>
      <c r="AP302" s="491"/>
      <c r="AQ302" s="491"/>
      <c r="AR302" s="491"/>
      <c r="AS302" s="491"/>
      <c r="AT302" s="491"/>
      <c r="AU302" s="491"/>
      <c r="AY302" s="491"/>
    </row>
    <row r="303" spans="16:51" s="8" customFormat="1" x14ac:dyDescent="0.2">
      <c r="P303" s="147"/>
      <c r="Q303" s="147"/>
      <c r="V303" s="114"/>
      <c r="W303" s="114"/>
      <c r="X303" s="147"/>
      <c r="Y303" s="147"/>
      <c r="AB303" s="11"/>
      <c r="AC303" s="11"/>
      <c r="AJ303" s="147"/>
      <c r="AL303" s="83"/>
      <c r="AM303" s="83"/>
      <c r="AN303" s="14"/>
      <c r="AO303" s="14"/>
      <c r="AP303" s="491"/>
      <c r="AQ303" s="491"/>
      <c r="AR303" s="491"/>
      <c r="AS303" s="491"/>
      <c r="AT303" s="491"/>
      <c r="AU303" s="491"/>
      <c r="AY303" s="491"/>
    </row>
    <row r="304" spans="16:51" s="8" customFormat="1" x14ac:dyDescent="0.2">
      <c r="P304" s="147"/>
      <c r="Q304" s="147"/>
      <c r="V304" s="114"/>
      <c r="W304" s="114"/>
      <c r="X304" s="147"/>
      <c r="Y304" s="147"/>
      <c r="AB304" s="11"/>
      <c r="AC304" s="11"/>
      <c r="AJ304" s="147"/>
      <c r="AL304" s="83"/>
      <c r="AM304" s="83"/>
      <c r="AN304" s="14"/>
      <c r="AO304" s="14"/>
      <c r="AP304" s="491"/>
      <c r="AQ304" s="491"/>
      <c r="AR304" s="491"/>
      <c r="AS304" s="491"/>
      <c r="AT304" s="491"/>
      <c r="AU304" s="491"/>
      <c r="AY304" s="491"/>
    </row>
    <row r="305" spans="16:51" s="8" customFormat="1" x14ac:dyDescent="0.2">
      <c r="P305" s="147"/>
      <c r="Q305" s="147"/>
      <c r="V305" s="114"/>
      <c r="W305" s="114"/>
      <c r="X305" s="147"/>
      <c r="Y305" s="147"/>
      <c r="AB305" s="11"/>
      <c r="AC305" s="11"/>
      <c r="AJ305" s="147"/>
      <c r="AL305" s="83"/>
      <c r="AM305" s="83"/>
      <c r="AN305" s="14"/>
      <c r="AO305" s="14"/>
      <c r="AP305" s="491"/>
      <c r="AQ305" s="491"/>
      <c r="AR305" s="491"/>
      <c r="AS305" s="491"/>
      <c r="AT305" s="491"/>
      <c r="AU305" s="491"/>
      <c r="AY305" s="491"/>
    </row>
    <row r="306" spans="16:51" s="8" customFormat="1" x14ac:dyDescent="0.2">
      <c r="P306" s="147"/>
      <c r="Q306" s="147"/>
      <c r="V306" s="114"/>
      <c r="W306" s="114"/>
      <c r="X306" s="147"/>
      <c r="Y306" s="147"/>
      <c r="AB306" s="11"/>
      <c r="AC306" s="11"/>
      <c r="AJ306" s="147"/>
      <c r="AL306" s="83"/>
      <c r="AM306" s="83"/>
      <c r="AN306" s="14"/>
      <c r="AO306" s="14"/>
      <c r="AP306" s="491"/>
      <c r="AQ306" s="491"/>
      <c r="AR306" s="491"/>
      <c r="AS306" s="491"/>
      <c r="AT306" s="491"/>
      <c r="AU306" s="491"/>
      <c r="AY306" s="491"/>
    </row>
    <row r="307" spans="16:51" s="8" customFormat="1" x14ac:dyDescent="0.2">
      <c r="P307" s="147"/>
      <c r="Q307" s="147"/>
      <c r="V307" s="114"/>
      <c r="W307" s="114"/>
      <c r="X307" s="147"/>
      <c r="Y307" s="147"/>
      <c r="AB307" s="11"/>
      <c r="AC307" s="11"/>
      <c r="AJ307" s="147"/>
      <c r="AL307" s="83"/>
      <c r="AM307" s="83"/>
      <c r="AN307" s="14"/>
      <c r="AO307" s="14"/>
      <c r="AP307" s="491"/>
      <c r="AQ307" s="491"/>
      <c r="AR307" s="491"/>
      <c r="AS307" s="491"/>
      <c r="AT307" s="491"/>
      <c r="AU307" s="491"/>
      <c r="AY307" s="491"/>
    </row>
    <row r="308" spans="16:51" s="8" customFormat="1" x14ac:dyDescent="0.2">
      <c r="P308" s="147"/>
      <c r="Q308" s="147"/>
      <c r="V308" s="114"/>
      <c r="W308" s="114"/>
      <c r="X308" s="147"/>
      <c r="Y308" s="147"/>
      <c r="AB308" s="11"/>
      <c r="AC308" s="11"/>
      <c r="AJ308" s="147"/>
      <c r="AL308" s="83"/>
      <c r="AM308" s="83"/>
      <c r="AN308" s="14"/>
      <c r="AO308" s="14"/>
      <c r="AP308" s="491"/>
      <c r="AQ308" s="491"/>
      <c r="AR308" s="491"/>
      <c r="AS308" s="491"/>
      <c r="AT308" s="491"/>
      <c r="AU308" s="491"/>
      <c r="AY308" s="491"/>
    </row>
    <row r="309" spans="16:51" s="8" customFormat="1" x14ac:dyDescent="0.2">
      <c r="P309" s="147"/>
      <c r="Q309" s="147"/>
      <c r="V309" s="114"/>
      <c r="W309" s="114"/>
      <c r="X309" s="147"/>
      <c r="Y309" s="147"/>
      <c r="AB309" s="11"/>
      <c r="AC309" s="11"/>
      <c r="AJ309" s="147"/>
      <c r="AL309" s="83"/>
      <c r="AM309" s="83"/>
      <c r="AN309" s="14"/>
      <c r="AO309" s="14"/>
      <c r="AP309" s="491"/>
      <c r="AQ309" s="491"/>
      <c r="AR309" s="491"/>
      <c r="AS309" s="491"/>
      <c r="AT309" s="491"/>
      <c r="AU309" s="491"/>
      <c r="AY309" s="491"/>
    </row>
    <row r="310" spans="16:51" s="8" customFormat="1" x14ac:dyDescent="0.2">
      <c r="P310" s="147"/>
      <c r="Q310" s="147"/>
      <c r="V310" s="114"/>
      <c r="W310" s="114"/>
      <c r="X310" s="147"/>
      <c r="Y310" s="147"/>
      <c r="AB310" s="11"/>
      <c r="AC310" s="11"/>
      <c r="AJ310" s="147"/>
      <c r="AL310" s="83"/>
      <c r="AM310" s="83"/>
      <c r="AN310" s="14"/>
      <c r="AO310" s="14"/>
      <c r="AP310" s="491"/>
      <c r="AQ310" s="491"/>
      <c r="AR310" s="491"/>
      <c r="AS310" s="491"/>
      <c r="AT310" s="491"/>
      <c r="AU310" s="491"/>
      <c r="AY310" s="491"/>
    </row>
    <row r="311" spans="16:51" s="8" customFormat="1" x14ac:dyDescent="0.2">
      <c r="P311" s="147"/>
      <c r="Q311" s="147"/>
      <c r="V311" s="114"/>
      <c r="W311" s="114"/>
      <c r="X311" s="147"/>
      <c r="Y311" s="147"/>
      <c r="AB311" s="11"/>
      <c r="AC311" s="11"/>
      <c r="AJ311" s="147"/>
      <c r="AL311" s="83"/>
      <c r="AM311" s="83"/>
      <c r="AN311" s="14"/>
      <c r="AO311" s="14"/>
      <c r="AP311" s="491"/>
      <c r="AQ311" s="491"/>
      <c r="AR311" s="491"/>
      <c r="AS311" s="491"/>
      <c r="AT311" s="491"/>
      <c r="AU311" s="491"/>
      <c r="AY311" s="491"/>
    </row>
    <row r="312" spans="16:51" s="8" customFormat="1" x14ac:dyDescent="0.2">
      <c r="P312" s="147"/>
      <c r="Q312" s="147"/>
      <c r="V312" s="114"/>
      <c r="W312" s="114"/>
      <c r="X312" s="147"/>
      <c r="Y312" s="147"/>
      <c r="AB312" s="11"/>
      <c r="AC312" s="11"/>
      <c r="AJ312" s="147"/>
      <c r="AL312" s="83"/>
      <c r="AM312" s="83"/>
      <c r="AN312" s="14"/>
      <c r="AO312" s="14"/>
      <c r="AP312" s="491"/>
      <c r="AQ312" s="491"/>
      <c r="AR312" s="491"/>
      <c r="AS312" s="491"/>
      <c r="AT312" s="491"/>
      <c r="AU312" s="491"/>
      <c r="AY312" s="491"/>
    </row>
    <row r="313" spans="16:51" s="8" customFormat="1" x14ac:dyDescent="0.2">
      <c r="P313" s="147"/>
      <c r="Q313" s="147"/>
      <c r="V313" s="114"/>
      <c r="W313" s="114"/>
      <c r="X313" s="147"/>
      <c r="Y313" s="147"/>
      <c r="AB313" s="11"/>
      <c r="AC313" s="11"/>
      <c r="AJ313" s="147"/>
      <c r="AL313" s="83"/>
      <c r="AM313" s="83"/>
      <c r="AN313" s="14"/>
      <c r="AO313" s="14"/>
      <c r="AP313" s="491"/>
      <c r="AQ313" s="491"/>
      <c r="AR313" s="491"/>
      <c r="AS313" s="491"/>
      <c r="AT313" s="491"/>
      <c r="AU313" s="491"/>
      <c r="AY313" s="491"/>
    </row>
    <row r="314" spans="16:51" s="8" customFormat="1" x14ac:dyDescent="0.2">
      <c r="P314" s="147"/>
      <c r="Q314" s="147"/>
      <c r="V314" s="114"/>
      <c r="W314" s="114"/>
      <c r="X314" s="147"/>
      <c r="Y314" s="147"/>
      <c r="AB314" s="11"/>
      <c r="AC314" s="11"/>
      <c r="AJ314" s="147"/>
      <c r="AL314" s="83"/>
      <c r="AM314" s="83"/>
      <c r="AN314" s="14"/>
      <c r="AO314" s="14"/>
      <c r="AP314" s="491"/>
      <c r="AQ314" s="491"/>
      <c r="AR314" s="491"/>
      <c r="AS314" s="491"/>
      <c r="AT314" s="491"/>
      <c r="AU314" s="491"/>
      <c r="AY314" s="491"/>
    </row>
    <row r="315" spans="16:51" s="8" customFormat="1" x14ac:dyDescent="0.2">
      <c r="P315" s="147"/>
      <c r="Q315" s="147"/>
      <c r="V315" s="114"/>
      <c r="W315" s="114"/>
      <c r="X315" s="147"/>
      <c r="Y315" s="147"/>
      <c r="AB315" s="11"/>
      <c r="AC315" s="11"/>
      <c r="AJ315" s="147"/>
      <c r="AL315" s="83"/>
      <c r="AM315" s="83"/>
      <c r="AN315" s="14"/>
      <c r="AO315" s="14"/>
      <c r="AP315" s="491"/>
      <c r="AQ315" s="491"/>
      <c r="AR315" s="491"/>
      <c r="AS315" s="491"/>
      <c r="AT315" s="491"/>
      <c r="AU315" s="491"/>
      <c r="AY315" s="491"/>
    </row>
    <row r="316" spans="16:51" s="8" customFormat="1" x14ac:dyDescent="0.2">
      <c r="P316" s="147"/>
      <c r="Q316" s="147"/>
      <c r="V316" s="114"/>
      <c r="W316" s="114"/>
      <c r="X316" s="147"/>
      <c r="Y316" s="147"/>
      <c r="AB316" s="11"/>
      <c r="AC316" s="11"/>
      <c r="AJ316" s="147"/>
      <c r="AL316" s="83"/>
      <c r="AM316" s="83"/>
      <c r="AN316" s="14"/>
      <c r="AO316" s="14"/>
      <c r="AP316" s="491"/>
      <c r="AQ316" s="491"/>
      <c r="AR316" s="491"/>
      <c r="AS316" s="491"/>
      <c r="AT316" s="491"/>
      <c r="AU316" s="491"/>
      <c r="AY316" s="491"/>
    </row>
    <row r="317" spans="16:51" s="8" customFormat="1" x14ac:dyDescent="0.2">
      <c r="P317" s="147"/>
      <c r="Q317" s="147"/>
      <c r="V317" s="114"/>
      <c r="W317" s="114"/>
      <c r="X317" s="147"/>
      <c r="Y317" s="147"/>
      <c r="AB317" s="11"/>
      <c r="AC317" s="11"/>
      <c r="AJ317" s="147"/>
      <c r="AL317" s="83"/>
      <c r="AM317" s="83"/>
      <c r="AN317" s="14"/>
      <c r="AO317" s="14"/>
      <c r="AP317" s="491"/>
      <c r="AQ317" s="491"/>
      <c r="AR317" s="491"/>
      <c r="AS317" s="491"/>
      <c r="AT317" s="491"/>
      <c r="AU317" s="491"/>
      <c r="AY317" s="491"/>
    </row>
    <row r="318" spans="16:51" s="8" customFormat="1" x14ac:dyDescent="0.2">
      <c r="P318" s="147"/>
      <c r="Q318" s="147"/>
      <c r="V318" s="114"/>
      <c r="W318" s="114"/>
      <c r="X318" s="147"/>
      <c r="Y318" s="147"/>
      <c r="AB318" s="11"/>
      <c r="AC318" s="11"/>
      <c r="AJ318" s="147"/>
      <c r="AL318" s="83"/>
      <c r="AM318" s="83"/>
      <c r="AN318" s="14"/>
      <c r="AO318" s="14"/>
      <c r="AP318" s="491"/>
      <c r="AQ318" s="491"/>
      <c r="AR318" s="491"/>
      <c r="AS318" s="491"/>
      <c r="AT318" s="491"/>
      <c r="AU318" s="491"/>
      <c r="AY318" s="491"/>
    </row>
    <row r="319" spans="16:51" s="8" customFormat="1" x14ac:dyDescent="0.2">
      <c r="P319" s="147"/>
      <c r="Q319" s="147"/>
      <c r="V319" s="114"/>
      <c r="W319" s="114"/>
      <c r="X319" s="147"/>
      <c r="Y319" s="147"/>
      <c r="AB319" s="11"/>
      <c r="AC319" s="11"/>
      <c r="AJ319" s="147"/>
      <c r="AL319" s="83"/>
      <c r="AM319" s="83"/>
      <c r="AN319" s="14"/>
      <c r="AO319" s="14"/>
      <c r="AP319" s="491"/>
      <c r="AQ319" s="491"/>
      <c r="AR319" s="491"/>
      <c r="AS319" s="491"/>
      <c r="AT319" s="491"/>
      <c r="AU319" s="491"/>
      <c r="AY319" s="491"/>
    </row>
    <row r="320" spans="16:51" s="8" customFormat="1" x14ac:dyDescent="0.2">
      <c r="P320" s="147"/>
      <c r="Q320" s="147"/>
      <c r="V320" s="114"/>
      <c r="W320" s="114"/>
      <c r="X320" s="147"/>
      <c r="Y320" s="147"/>
      <c r="AB320" s="11"/>
      <c r="AC320" s="11"/>
      <c r="AJ320" s="147"/>
      <c r="AL320" s="83"/>
      <c r="AM320" s="83"/>
      <c r="AN320" s="14"/>
      <c r="AO320" s="14"/>
      <c r="AP320" s="491"/>
      <c r="AQ320" s="491"/>
      <c r="AR320" s="491"/>
      <c r="AS320" s="491"/>
      <c r="AT320" s="491"/>
      <c r="AU320" s="491"/>
      <c r="AY320" s="491"/>
    </row>
    <row r="321" spans="16:51" s="8" customFormat="1" x14ac:dyDescent="0.2">
      <c r="P321" s="147"/>
      <c r="Q321" s="147"/>
      <c r="V321" s="114"/>
      <c r="W321" s="114"/>
      <c r="X321" s="147"/>
      <c r="Y321" s="147"/>
      <c r="AB321" s="11"/>
      <c r="AC321" s="11"/>
      <c r="AJ321" s="147"/>
      <c r="AL321" s="83"/>
      <c r="AM321" s="83"/>
      <c r="AN321" s="14"/>
      <c r="AO321" s="14"/>
      <c r="AP321" s="491"/>
      <c r="AQ321" s="491"/>
      <c r="AR321" s="491"/>
      <c r="AS321" s="491"/>
      <c r="AT321" s="491"/>
      <c r="AU321" s="491"/>
      <c r="AY321" s="491"/>
    </row>
    <row r="322" spans="16:51" s="8" customFormat="1" x14ac:dyDescent="0.2">
      <c r="P322" s="147"/>
      <c r="Q322" s="147"/>
      <c r="V322" s="114"/>
      <c r="W322" s="114"/>
      <c r="X322" s="147"/>
      <c r="Y322" s="147"/>
      <c r="AB322" s="11"/>
      <c r="AC322" s="11"/>
      <c r="AJ322" s="147"/>
      <c r="AL322" s="83"/>
      <c r="AM322" s="83"/>
      <c r="AN322" s="14"/>
      <c r="AO322" s="14"/>
      <c r="AP322" s="491"/>
      <c r="AQ322" s="491"/>
      <c r="AR322" s="491"/>
      <c r="AS322" s="491"/>
      <c r="AT322" s="491"/>
      <c r="AU322" s="491"/>
      <c r="AY322" s="491"/>
    </row>
    <row r="323" spans="16:51" s="8" customFormat="1" x14ac:dyDescent="0.2">
      <c r="P323" s="147"/>
      <c r="Q323" s="147"/>
      <c r="V323" s="114"/>
      <c r="W323" s="114"/>
      <c r="X323" s="147"/>
      <c r="Y323" s="147"/>
      <c r="AB323" s="11"/>
      <c r="AC323" s="11"/>
      <c r="AJ323" s="147"/>
      <c r="AL323" s="83"/>
      <c r="AM323" s="83"/>
      <c r="AN323" s="14"/>
      <c r="AO323" s="14"/>
      <c r="AP323" s="491"/>
      <c r="AQ323" s="491"/>
      <c r="AR323" s="491"/>
      <c r="AS323" s="491"/>
      <c r="AT323" s="491"/>
      <c r="AU323" s="491"/>
      <c r="AY323" s="491"/>
    </row>
    <row r="324" spans="16:51" s="8" customFormat="1" x14ac:dyDescent="0.2">
      <c r="P324" s="147"/>
      <c r="Q324" s="147"/>
      <c r="V324" s="114"/>
      <c r="W324" s="114"/>
      <c r="X324" s="147"/>
      <c r="Y324" s="147"/>
      <c r="AB324" s="11"/>
      <c r="AC324" s="11"/>
      <c r="AJ324" s="147"/>
      <c r="AL324" s="83"/>
      <c r="AM324" s="83"/>
      <c r="AN324" s="14"/>
      <c r="AO324" s="14"/>
      <c r="AP324" s="491"/>
      <c r="AQ324" s="491"/>
      <c r="AR324" s="491"/>
      <c r="AS324" s="491"/>
      <c r="AT324" s="491"/>
      <c r="AU324" s="491"/>
      <c r="AY324" s="491"/>
    </row>
    <row r="325" spans="16:51" s="8" customFormat="1" x14ac:dyDescent="0.2">
      <c r="P325" s="147"/>
      <c r="Q325" s="147"/>
      <c r="V325" s="114"/>
      <c r="W325" s="114"/>
      <c r="X325" s="147"/>
      <c r="Y325" s="147"/>
      <c r="AB325" s="11"/>
      <c r="AC325" s="11"/>
      <c r="AJ325" s="147"/>
      <c r="AL325" s="83"/>
      <c r="AM325" s="83"/>
      <c r="AN325" s="14"/>
      <c r="AO325" s="14"/>
      <c r="AP325" s="491"/>
      <c r="AQ325" s="491"/>
      <c r="AR325" s="491"/>
      <c r="AS325" s="491"/>
      <c r="AT325" s="491"/>
      <c r="AU325" s="491"/>
      <c r="AY325" s="491"/>
    </row>
    <row r="326" spans="16:51" s="8" customFormat="1" x14ac:dyDescent="0.2">
      <c r="P326" s="147"/>
      <c r="Q326" s="147"/>
      <c r="V326" s="114"/>
      <c r="W326" s="114"/>
      <c r="X326" s="147"/>
      <c r="Y326" s="147"/>
      <c r="AB326" s="11"/>
      <c r="AC326" s="11"/>
      <c r="AJ326" s="147"/>
      <c r="AL326" s="83"/>
      <c r="AM326" s="83"/>
      <c r="AN326" s="14"/>
      <c r="AO326" s="14"/>
      <c r="AP326" s="491"/>
      <c r="AQ326" s="491"/>
      <c r="AR326" s="491"/>
      <c r="AS326" s="491"/>
      <c r="AT326" s="491"/>
      <c r="AU326" s="491"/>
      <c r="AY326" s="491"/>
    </row>
    <row r="327" spans="16:51" s="8" customFormat="1" x14ac:dyDescent="0.2">
      <c r="P327" s="147"/>
      <c r="Q327" s="147"/>
      <c r="V327" s="114"/>
      <c r="W327" s="114"/>
      <c r="X327" s="147"/>
      <c r="Y327" s="147"/>
      <c r="AB327" s="11"/>
      <c r="AC327" s="11"/>
      <c r="AJ327" s="147"/>
      <c r="AL327" s="83"/>
      <c r="AM327" s="83"/>
      <c r="AN327" s="14"/>
      <c r="AO327" s="14"/>
      <c r="AP327" s="491"/>
      <c r="AQ327" s="491"/>
      <c r="AR327" s="491"/>
      <c r="AS327" s="491"/>
      <c r="AT327" s="491"/>
      <c r="AU327" s="491"/>
      <c r="AY327" s="491"/>
    </row>
    <row r="328" spans="16:51" s="8" customFormat="1" x14ac:dyDescent="0.2">
      <c r="P328" s="147"/>
      <c r="Q328" s="147"/>
      <c r="V328" s="114"/>
      <c r="W328" s="114"/>
      <c r="X328" s="147"/>
      <c r="Y328" s="147"/>
      <c r="AB328" s="11"/>
      <c r="AC328" s="11"/>
      <c r="AJ328" s="147"/>
      <c r="AL328" s="83"/>
      <c r="AM328" s="83"/>
      <c r="AN328" s="14"/>
      <c r="AO328" s="14"/>
      <c r="AP328" s="491"/>
      <c r="AQ328" s="491"/>
      <c r="AR328" s="491"/>
      <c r="AS328" s="491"/>
      <c r="AT328" s="491"/>
      <c r="AU328" s="491"/>
      <c r="AY328" s="491"/>
    </row>
    <row r="329" spans="16:51" s="8" customFormat="1" x14ac:dyDescent="0.2">
      <c r="P329" s="147"/>
      <c r="Q329" s="147"/>
      <c r="V329" s="114"/>
      <c r="W329" s="114"/>
      <c r="X329" s="147"/>
      <c r="Y329" s="147"/>
      <c r="AB329" s="11"/>
      <c r="AC329" s="11"/>
      <c r="AJ329" s="147"/>
      <c r="AL329" s="83"/>
      <c r="AM329" s="83"/>
      <c r="AN329" s="14"/>
      <c r="AO329" s="14"/>
      <c r="AP329" s="491"/>
      <c r="AQ329" s="491"/>
      <c r="AR329" s="491"/>
      <c r="AS329" s="491"/>
      <c r="AT329" s="491"/>
      <c r="AU329" s="491"/>
      <c r="AY329" s="491"/>
    </row>
    <row r="330" spans="16:51" s="8" customFormat="1" x14ac:dyDescent="0.2">
      <c r="P330" s="147"/>
      <c r="Q330" s="147"/>
      <c r="V330" s="114"/>
      <c r="W330" s="114"/>
      <c r="X330" s="147"/>
      <c r="Y330" s="147"/>
      <c r="AB330" s="11"/>
      <c r="AC330" s="11"/>
      <c r="AJ330" s="147"/>
      <c r="AL330" s="83"/>
      <c r="AM330" s="83"/>
      <c r="AN330" s="14"/>
      <c r="AO330" s="14"/>
      <c r="AP330" s="491"/>
      <c r="AQ330" s="491"/>
      <c r="AR330" s="491"/>
      <c r="AS330" s="491"/>
      <c r="AT330" s="491"/>
      <c r="AU330" s="491"/>
      <c r="AY330" s="491"/>
    </row>
    <row r="331" spans="16:51" s="8" customFormat="1" x14ac:dyDescent="0.2">
      <c r="P331" s="147"/>
      <c r="Q331" s="147"/>
      <c r="V331" s="114"/>
      <c r="W331" s="114"/>
      <c r="X331" s="147"/>
      <c r="Y331" s="147"/>
      <c r="AB331" s="11"/>
      <c r="AC331" s="11"/>
      <c r="AJ331" s="147"/>
      <c r="AL331" s="83"/>
      <c r="AM331" s="83"/>
      <c r="AN331" s="14"/>
      <c r="AO331" s="14"/>
      <c r="AP331" s="491"/>
      <c r="AQ331" s="491"/>
      <c r="AR331" s="491"/>
      <c r="AS331" s="491"/>
      <c r="AT331" s="491"/>
      <c r="AU331" s="491"/>
      <c r="AY331" s="491"/>
    </row>
    <row r="332" spans="16:51" s="8" customFormat="1" x14ac:dyDescent="0.2">
      <c r="P332" s="147"/>
      <c r="Q332" s="147"/>
      <c r="V332" s="114"/>
      <c r="W332" s="114"/>
      <c r="X332" s="147"/>
      <c r="Y332" s="147"/>
      <c r="AB332" s="11"/>
      <c r="AC332" s="11"/>
      <c r="AJ332" s="147"/>
      <c r="AL332" s="83"/>
      <c r="AM332" s="83"/>
      <c r="AN332" s="14"/>
      <c r="AO332" s="14"/>
      <c r="AP332" s="491"/>
      <c r="AQ332" s="491"/>
      <c r="AR332" s="491"/>
      <c r="AS332" s="491"/>
      <c r="AT332" s="491"/>
      <c r="AU332" s="491"/>
      <c r="AY332" s="491"/>
    </row>
    <row r="333" spans="16:51" s="8" customFormat="1" x14ac:dyDescent="0.2">
      <c r="P333" s="147"/>
      <c r="Q333" s="147"/>
      <c r="V333" s="114"/>
      <c r="W333" s="114"/>
      <c r="X333" s="147"/>
      <c r="Y333" s="147"/>
      <c r="AB333" s="11"/>
      <c r="AC333" s="11"/>
      <c r="AJ333" s="147"/>
      <c r="AL333" s="83"/>
      <c r="AM333" s="83"/>
      <c r="AN333" s="14"/>
      <c r="AO333" s="14"/>
      <c r="AP333" s="491"/>
      <c r="AQ333" s="491"/>
      <c r="AR333" s="491"/>
      <c r="AS333" s="491"/>
      <c r="AT333" s="491"/>
      <c r="AU333" s="491"/>
      <c r="AY333" s="491"/>
    </row>
    <row r="334" spans="16:51" s="8" customFormat="1" x14ac:dyDescent="0.2">
      <c r="P334" s="147"/>
      <c r="Q334" s="147"/>
      <c r="V334" s="114"/>
      <c r="W334" s="114"/>
      <c r="X334" s="147"/>
      <c r="Y334" s="147"/>
      <c r="AB334" s="11"/>
      <c r="AC334" s="11"/>
      <c r="AJ334" s="147"/>
      <c r="AL334" s="83"/>
      <c r="AM334" s="83"/>
      <c r="AN334" s="14"/>
      <c r="AO334" s="14"/>
      <c r="AP334" s="491"/>
      <c r="AQ334" s="491"/>
      <c r="AR334" s="491"/>
      <c r="AS334" s="491"/>
      <c r="AT334" s="491"/>
      <c r="AU334" s="491"/>
      <c r="AY334" s="491"/>
    </row>
    <row r="335" spans="16:51" s="8" customFormat="1" x14ac:dyDescent="0.2">
      <c r="P335" s="147"/>
      <c r="Q335" s="147"/>
      <c r="V335" s="114"/>
      <c r="W335" s="114"/>
      <c r="X335" s="147"/>
      <c r="Y335" s="147"/>
      <c r="AB335" s="11"/>
      <c r="AC335" s="11"/>
      <c r="AJ335" s="147"/>
      <c r="AL335" s="83"/>
      <c r="AM335" s="83"/>
      <c r="AN335" s="14"/>
      <c r="AO335" s="14"/>
      <c r="AP335" s="491"/>
      <c r="AQ335" s="491"/>
      <c r="AR335" s="491"/>
      <c r="AS335" s="491"/>
      <c r="AT335" s="491"/>
      <c r="AU335" s="491"/>
      <c r="AY335" s="491"/>
    </row>
    <row r="336" spans="16:51" s="8" customFormat="1" x14ac:dyDescent="0.2">
      <c r="P336" s="147"/>
      <c r="Q336" s="147"/>
      <c r="V336" s="114"/>
      <c r="W336" s="114"/>
      <c r="X336" s="147"/>
      <c r="Y336" s="147"/>
      <c r="AB336" s="11"/>
      <c r="AC336" s="11"/>
      <c r="AJ336" s="147"/>
      <c r="AL336" s="83"/>
      <c r="AM336" s="83"/>
      <c r="AN336" s="14"/>
      <c r="AO336" s="14"/>
      <c r="AP336" s="491"/>
      <c r="AQ336" s="491"/>
      <c r="AR336" s="491"/>
      <c r="AS336" s="491"/>
      <c r="AT336" s="491"/>
      <c r="AU336" s="491"/>
      <c r="AY336" s="491"/>
    </row>
    <row r="337" spans="16:51" s="8" customFormat="1" x14ac:dyDescent="0.2">
      <c r="P337" s="147"/>
      <c r="Q337" s="147"/>
      <c r="V337" s="114"/>
      <c r="W337" s="114"/>
      <c r="X337" s="147"/>
      <c r="Y337" s="147"/>
      <c r="AB337" s="11"/>
      <c r="AC337" s="11"/>
      <c r="AJ337" s="147"/>
      <c r="AL337" s="83"/>
      <c r="AM337" s="83"/>
      <c r="AN337" s="14"/>
      <c r="AO337" s="14"/>
      <c r="AP337" s="491"/>
      <c r="AQ337" s="491"/>
      <c r="AR337" s="491"/>
      <c r="AS337" s="491"/>
      <c r="AT337" s="491"/>
      <c r="AU337" s="491"/>
      <c r="AY337" s="491"/>
    </row>
    <row r="338" spans="16:51" s="8" customFormat="1" x14ac:dyDescent="0.2">
      <c r="P338" s="147"/>
      <c r="Q338" s="147"/>
      <c r="V338" s="114"/>
      <c r="W338" s="114"/>
      <c r="X338" s="147"/>
      <c r="Y338" s="147"/>
      <c r="AB338" s="11"/>
      <c r="AC338" s="11"/>
      <c r="AJ338" s="147"/>
      <c r="AL338" s="83"/>
      <c r="AM338" s="83"/>
      <c r="AN338" s="14"/>
      <c r="AO338" s="14"/>
      <c r="AP338" s="491"/>
      <c r="AQ338" s="491"/>
      <c r="AR338" s="491"/>
      <c r="AS338" s="491"/>
      <c r="AT338" s="491"/>
      <c r="AU338" s="491"/>
      <c r="AY338" s="491"/>
    </row>
    <row r="339" spans="16:51" s="8" customFormat="1" x14ac:dyDescent="0.2">
      <c r="P339" s="147"/>
      <c r="Q339" s="147"/>
      <c r="V339" s="114"/>
      <c r="W339" s="114"/>
      <c r="X339" s="147"/>
      <c r="Y339" s="147"/>
      <c r="AB339" s="11"/>
      <c r="AC339" s="11"/>
      <c r="AJ339" s="147"/>
      <c r="AL339" s="83"/>
      <c r="AM339" s="83"/>
      <c r="AN339" s="14"/>
      <c r="AO339" s="14"/>
      <c r="AP339" s="491"/>
      <c r="AQ339" s="491"/>
      <c r="AR339" s="491"/>
      <c r="AS339" s="491"/>
      <c r="AT339" s="491"/>
      <c r="AU339" s="491"/>
      <c r="AY339" s="491"/>
    </row>
    <row r="340" spans="16:51" s="8" customFormat="1" x14ac:dyDescent="0.2">
      <c r="P340" s="147"/>
      <c r="Q340" s="147"/>
      <c r="V340" s="114"/>
      <c r="W340" s="114"/>
      <c r="X340" s="147"/>
      <c r="Y340" s="147"/>
      <c r="AB340" s="11"/>
      <c r="AC340" s="11"/>
      <c r="AJ340" s="147"/>
      <c r="AL340" s="83"/>
      <c r="AM340" s="83"/>
      <c r="AN340" s="14"/>
      <c r="AO340" s="14"/>
      <c r="AP340" s="491"/>
      <c r="AQ340" s="491"/>
      <c r="AR340" s="491"/>
      <c r="AS340" s="491"/>
      <c r="AT340" s="491"/>
      <c r="AU340" s="491"/>
      <c r="AY340" s="491"/>
    </row>
    <row r="341" spans="16:51" s="8" customFormat="1" x14ac:dyDescent="0.2">
      <c r="P341" s="147"/>
      <c r="Q341" s="147"/>
      <c r="V341" s="114"/>
      <c r="W341" s="114"/>
      <c r="X341" s="147"/>
      <c r="Y341" s="147"/>
      <c r="AB341" s="11"/>
      <c r="AC341" s="11"/>
      <c r="AJ341" s="147"/>
      <c r="AL341" s="83"/>
      <c r="AM341" s="83"/>
      <c r="AN341" s="14"/>
      <c r="AO341" s="14"/>
      <c r="AP341" s="491"/>
      <c r="AQ341" s="491"/>
      <c r="AR341" s="491"/>
      <c r="AS341" s="491"/>
      <c r="AT341" s="491"/>
      <c r="AU341" s="491"/>
      <c r="AY341" s="491"/>
    </row>
    <row r="342" spans="16:51" s="8" customFormat="1" x14ac:dyDescent="0.2">
      <c r="P342" s="147"/>
      <c r="Q342" s="147"/>
      <c r="V342" s="114"/>
      <c r="W342" s="114"/>
      <c r="X342" s="147"/>
      <c r="Y342" s="147"/>
      <c r="AB342" s="11"/>
      <c r="AC342" s="11"/>
      <c r="AJ342" s="147"/>
      <c r="AL342" s="83"/>
      <c r="AM342" s="83"/>
      <c r="AN342" s="14"/>
      <c r="AO342" s="14"/>
      <c r="AP342" s="491"/>
      <c r="AQ342" s="491"/>
      <c r="AR342" s="491"/>
      <c r="AS342" s="491"/>
      <c r="AT342" s="491"/>
      <c r="AU342" s="491"/>
      <c r="AY342" s="491"/>
    </row>
    <row r="343" spans="16:51" s="8" customFormat="1" x14ac:dyDescent="0.2">
      <c r="P343" s="147"/>
      <c r="Q343" s="147"/>
      <c r="V343" s="114"/>
      <c r="W343" s="114"/>
      <c r="X343" s="147"/>
      <c r="Y343" s="147"/>
      <c r="AB343" s="11"/>
      <c r="AC343" s="11"/>
      <c r="AJ343" s="147"/>
      <c r="AL343" s="83"/>
      <c r="AM343" s="83"/>
      <c r="AN343" s="14"/>
      <c r="AO343" s="14"/>
      <c r="AP343" s="491"/>
      <c r="AQ343" s="491"/>
      <c r="AR343" s="491"/>
      <c r="AS343" s="491"/>
      <c r="AT343" s="491"/>
      <c r="AU343" s="491"/>
      <c r="AY343" s="491"/>
    </row>
    <row r="344" spans="16:51" s="8" customFormat="1" x14ac:dyDescent="0.2">
      <c r="P344" s="147"/>
      <c r="Q344" s="147"/>
      <c r="V344" s="114"/>
      <c r="W344" s="114"/>
      <c r="X344" s="147"/>
      <c r="Y344" s="147"/>
      <c r="AB344" s="11"/>
      <c r="AC344" s="11"/>
      <c r="AJ344" s="147"/>
      <c r="AL344" s="83"/>
      <c r="AM344" s="83"/>
      <c r="AN344" s="14"/>
      <c r="AO344" s="14"/>
      <c r="AP344" s="491"/>
      <c r="AQ344" s="491"/>
      <c r="AR344" s="491"/>
      <c r="AS344" s="491"/>
      <c r="AT344" s="491"/>
      <c r="AU344" s="491"/>
      <c r="AY344" s="491"/>
    </row>
    <row r="345" spans="16:51" s="8" customFormat="1" x14ac:dyDescent="0.2">
      <c r="P345" s="147"/>
      <c r="Q345" s="147"/>
      <c r="V345" s="114"/>
      <c r="W345" s="114"/>
      <c r="X345" s="147"/>
      <c r="Y345" s="147"/>
      <c r="AB345" s="11"/>
      <c r="AC345" s="11"/>
      <c r="AJ345" s="147"/>
      <c r="AL345" s="83"/>
      <c r="AM345" s="83"/>
      <c r="AN345" s="14"/>
      <c r="AO345" s="14"/>
      <c r="AP345" s="491"/>
      <c r="AQ345" s="491"/>
      <c r="AR345" s="491"/>
      <c r="AS345" s="491"/>
      <c r="AT345" s="491"/>
      <c r="AU345" s="491"/>
      <c r="AY345" s="491"/>
    </row>
    <row r="346" spans="16:51" s="8" customFormat="1" x14ac:dyDescent="0.2">
      <c r="P346" s="147"/>
      <c r="Q346" s="147"/>
      <c r="V346" s="114"/>
      <c r="W346" s="114"/>
      <c r="X346" s="147"/>
      <c r="Y346" s="147"/>
      <c r="AB346" s="11"/>
      <c r="AC346" s="11"/>
      <c r="AJ346" s="147"/>
      <c r="AL346" s="83"/>
      <c r="AM346" s="83"/>
      <c r="AN346" s="14"/>
      <c r="AO346" s="14"/>
      <c r="AP346" s="491"/>
      <c r="AQ346" s="491"/>
      <c r="AR346" s="491"/>
      <c r="AS346" s="491"/>
      <c r="AT346" s="491"/>
      <c r="AU346" s="491"/>
      <c r="AY346" s="491"/>
    </row>
    <row r="347" spans="16:51" s="8" customFormat="1" x14ac:dyDescent="0.2">
      <c r="P347" s="147"/>
      <c r="Q347" s="147"/>
      <c r="V347" s="114"/>
      <c r="W347" s="114"/>
      <c r="X347" s="147"/>
      <c r="Y347" s="147"/>
      <c r="AB347" s="11"/>
      <c r="AC347" s="11"/>
      <c r="AJ347" s="147"/>
      <c r="AL347" s="83"/>
      <c r="AM347" s="83"/>
      <c r="AN347" s="14"/>
      <c r="AO347" s="14"/>
      <c r="AP347" s="491"/>
      <c r="AQ347" s="491"/>
      <c r="AR347" s="491"/>
      <c r="AS347" s="491"/>
      <c r="AT347" s="491"/>
      <c r="AU347" s="491"/>
      <c r="AY347" s="491"/>
    </row>
    <row r="348" spans="16:51" s="8" customFormat="1" x14ac:dyDescent="0.2">
      <c r="P348" s="147"/>
      <c r="Q348" s="147"/>
      <c r="V348" s="114"/>
      <c r="W348" s="114"/>
      <c r="X348" s="147"/>
      <c r="Y348" s="147"/>
      <c r="AB348" s="11"/>
      <c r="AC348" s="11"/>
      <c r="AJ348" s="147"/>
      <c r="AL348" s="83"/>
      <c r="AM348" s="83"/>
      <c r="AN348" s="14"/>
      <c r="AO348" s="14"/>
      <c r="AP348" s="491"/>
      <c r="AQ348" s="491"/>
      <c r="AR348" s="491"/>
      <c r="AS348" s="491"/>
      <c r="AT348" s="491"/>
      <c r="AU348" s="491"/>
      <c r="AY348" s="491"/>
    </row>
    <row r="349" spans="16:51" s="8" customFormat="1" x14ac:dyDescent="0.2">
      <c r="P349" s="147"/>
      <c r="Q349" s="147"/>
      <c r="V349" s="114"/>
      <c r="W349" s="114"/>
      <c r="X349" s="147"/>
      <c r="Y349" s="147"/>
      <c r="AB349" s="11"/>
      <c r="AC349" s="11"/>
      <c r="AJ349" s="147"/>
      <c r="AL349" s="83"/>
      <c r="AM349" s="83"/>
      <c r="AN349" s="14"/>
      <c r="AO349" s="14"/>
      <c r="AP349" s="491"/>
      <c r="AQ349" s="491"/>
      <c r="AR349" s="491"/>
      <c r="AS349" s="491"/>
      <c r="AT349" s="491"/>
      <c r="AU349" s="491"/>
      <c r="AY349" s="491"/>
    </row>
    <row r="350" spans="16:51" s="8" customFormat="1" x14ac:dyDescent="0.2">
      <c r="P350" s="147"/>
      <c r="Q350" s="147"/>
      <c r="V350" s="114"/>
      <c r="W350" s="114"/>
      <c r="X350" s="147"/>
      <c r="Y350" s="147"/>
      <c r="AB350" s="11"/>
      <c r="AC350" s="11"/>
      <c r="AJ350" s="147"/>
      <c r="AL350" s="83"/>
      <c r="AM350" s="83"/>
      <c r="AN350" s="14"/>
      <c r="AO350" s="14"/>
      <c r="AP350" s="491"/>
      <c r="AQ350" s="491"/>
      <c r="AR350" s="491"/>
      <c r="AS350" s="491"/>
      <c r="AT350" s="491"/>
      <c r="AU350" s="491"/>
      <c r="AY350" s="491"/>
    </row>
    <row r="351" spans="16:51" s="8" customFormat="1" x14ac:dyDescent="0.2">
      <c r="P351" s="147"/>
      <c r="Q351" s="147"/>
      <c r="V351" s="114"/>
      <c r="W351" s="114"/>
      <c r="X351" s="147"/>
      <c r="Y351" s="147"/>
      <c r="AB351" s="11"/>
      <c r="AC351" s="11"/>
      <c r="AJ351" s="147"/>
      <c r="AL351" s="83"/>
      <c r="AM351" s="83"/>
      <c r="AN351" s="14"/>
      <c r="AO351" s="14"/>
      <c r="AP351" s="491"/>
      <c r="AQ351" s="491"/>
      <c r="AR351" s="491"/>
      <c r="AS351" s="491"/>
      <c r="AT351" s="491"/>
      <c r="AU351" s="491"/>
      <c r="AY351" s="491"/>
    </row>
    <row r="352" spans="16:51" s="8" customFormat="1" x14ac:dyDescent="0.2">
      <c r="P352" s="147"/>
      <c r="Q352" s="147"/>
      <c r="V352" s="114"/>
      <c r="W352" s="114"/>
      <c r="X352" s="147"/>
      <c r="Y352" s="147"/>
      <c r="AB352" s="11"/>
      <c r="AC352" s="11"/>
      <c r="AJ352" s="147"/>
      <c r="AL352" s="83"/>
      <c r="AM352" s="83"/>
      <c r="AN352" s="14"/>
      <c r="AO352" s="14"/>
      <c r="AP352" s="491"/>
      <c r="AQ352" s="491"/>
      <c r="AR352" s="491"/>
      <c r="AS352" s="491"/>
      <c r="AT352" s="491"/>
      <c r="AU352" s="491"/>
      <c r="AY352" s="491"/>
    </row>
    <row r="353" spans="16:51" s="8" customFormat="1" x14ac:dyDescent="0.2">
      <c r="P353" s="147"/>
      <c r="Q353" s="147"/>
      <c r="V353" s="114"/>
      <c r="W353" s="114"/>
      <c r="X353" s="147"/>
      <c r="Y353" s="147"/>
      <c r="AB353" s="11"/>
      <c r="AC353" s="11"/>
      <c r="AJ353" s="147"/>
      <c r="AL353" s="83"/>
      <c r="AM353" s="83"/>
      <c r="AN353" s="14"/>
      <c r="AO353" s="14"/>
      <c r="AP353" s="491"/>
      <c r="AQ353" s="491"/>
      <c r="AR353" s="491"/>
      <c r="AS353" s="491"/>
      <c r="AT353" s="491"/>
      <c r="AU353" s="491"/>
      <c r="AY353" s="491"/>
    </row>
    <row r="354" spans="16:51" s="8" customFormat="1" x14ac:dyDescent="0.2">
      <c r="P354" s="147"/>
      <c r="Q354" s="147"/>
      <c r="V354" s="114"/>
      <c r="W354" s="114"/>
      <c r="X354" s="147"/>
      <c r="Y354" s="147"/>
      <c r="AB354" s="11"/>
      <c r="AC354" s="11"/>
      <c r="AJ354" s="147"/>
      <c r="AL354" s="83"/>
      <c r="AM354" s="83"/>
      <c r="AN354" s="14"/>
      <c r="AO354" s="14"/>
      <c r="AP354" s="491"/>
      <c r="AQ354" s="491"/>
      <c r="AR354" s="491"/>
      <c r="AS354" s="491"/>
      <c r="AT354" s="491"/>
      <c r="AU354" s="491"/>
      <c r="AY354" s="491"/>
    </row>
    <row r="355" spans="16:51" s="8" customFormat="1" x14ac:dyDescent="0.2">
      <c r="P355" s="147"/>
      <c r="Q355" s="147"/>
      <c r="V355" s="114"/>
      <c r="W355" s="114"/>
      <c r="X355" s="147"/>
      <c r="Y355" s="147"/>
      <c r="AB355" s="11"/>
      <c r="AC355" s="11"/>
      <c r="AJ355" s="147"/>
      <c r="AL355" s="83"/>
      <c r="AM355" s="83"/>
      <c r="AN355" s="14"/>
      <c r="AO355" s="14"/>
      <c r="AP355" s="491"/>
      <c r="AQ355" s="491"/>
      <c r="AR355" s="491"/>
      <c r="AS355" s="491"/>
      <c r="AT355" s="491"/>
      <c r="AU355" s="491"/>
      <c r="AY355" s="491"/>
    </row>
    <row r="356" spans="16:51" s="8" customFormat="1" x14ac:dyDescent="0.2">
      <c r="P356" s="147"/>
      <c r="Q356" s="147"/>
      <c r="V356" s="114"/>
      <c r="W356" s="114"/>
      <c r="X356" s="147"/>
      <c r="Y356" s="147"/>
      <c r="AB356" s="11"/>
      <c r="AC356" s="11"/>
      <c r="AJ356" s="147"/>
      <c r="AL356" s="83"/>
      <c r="AM356" s="83"/>
      <c r="AN356" s="14"/>
      <c r="AO356" s="14"/>
      <c r="AP356" s="491"/>
      <c r="AQ356" s="491"/>
      <c r="AR356" s="491"/>
      <c r="AS356" s="491"/>
      <c r="AT356" s="491"/>
      <c r="AU356" s="491"/>
      <c r="AY356" s="491"/>
    </row>
    <row r="357" spans="16:51" s="8" customFormat="1" x14ac:dyDescent="0.2">
      <c r="P357" s="147"/>
      <c r="Q357" s="147"/>
      <c r="V357" s="114"/>
      <c r="W357" s="114"/>
      <c r="X357" s="147"/>
      <c r="Y357" s="147"/>
      <c r="AB357" s="11"/>
      <c r="AC357" s="11"/>
      <c r="AJ357" s="147"/>
      <c r="AL357" s="83"/>
      <c r="AM357" s="83"/>
      <c r="AN357" s="14"/>
      <c r="AO357" s="14"/>
      <c r="AP357" s="491"/>
      <c r="AQ357" s="491"/>
      <c r="AR357" s="491"/>
      <c r="AS357" s="491"/>
      <c r="AT357" s="491"/>
      <c r="AU357" s="491"/>
      <c r="AY357" s="491"/>
    </row>
    <row r="358" spans="16:51" s="8" customFormat="1" x14ac:dyDescent="0.2">
      <c r="P358" s="147"/>
      <c r="Q358" s="147"/>
      <c r="V358" s="114"/>
      <c r="W358" s="114"/>
      <c r="X358" s="147"/>
      <c r="Y358" s="147"/>
      <c r="AB358" s="11"/>
      <c r="AC358" s="11"/>
      <c r="AJ358" s="147"/>
      <c r="AL358" s="83"/>
      <c r="AM358" s="83"/>
      <c r="AN358" s="14"/>
      <c r="AO358" s="14"/>
      <c r="AP358" s="491"/>
      <c r="AQ358" s="491"/>
      <c r="AR358" s="491"/>
      <c r="AS358" s="491"/>
      <c r="AT358" s="491"/>
      <c r="AU358" s="491"/>
      <c r="AY358" s="491"/>
    </row>
    <row r="359" spans="16:51" s="8" customFormat="1" x14ac:dyDescent="0.2">
      <c r="P359" s="147"/>
      <c r="Q359" s="147"/>
      <c r="V359" s="114"/>
      <c r="W359" s="114"/>
      <c r="X359" s="147"/>
      <c r="Y359" s="147"/>
      <c r="AB359" s="11"/>
      <c r="AC359" s="11"/>
      <c r="AJ359" s="147"/>
      <c r="AL359" s="83"/>
      <c r="AM359" s="83"/>
      <c r="AN359" s="14"/>
      <c r="AO359" s="14"/>
      <c r="AP359" s="491"/>
      <c r="AQ359" s="491"/>
      <c r="AR359" s="491"/>
      <c r="AS359" s="491"/>
      <c r="AT359" s="491"/>
      <c r="AU359" s="491"/>
      <c r="AY359" s="491"/>
    </row>
    <row r="360" spans="16:51" s="8" customFormat="1" x14ac:dyDescent="0.2">
      <c r="P360" s="147"/>
      <c r="Q360" s="147"/>
      <c r="V360" s="114"/>
      <c r="W360" s="114"/>
      <c r="X360" s="147"/>
      <c r="Y360" s="147"/>
      <c r="AB360" s="11"/>
      <c r="AC360" s="11"/>
      <c r="AJ360" s="147"/>
      <c r="AL360" s="83"/>
      <c r="AM360" s="83"/>
      <c r="AN360" s="14"/>
      <c r="AO360" s="14"/>
      <c r="AP360" s="491"/>
      <c r="AQ360" s="491"/>
      <c r="AR360" s="491"/>
      <c r="AS360" s="491"/>
      <c r="AT360" s="491"/>
      <c r="AU360" s="491"/>
      <c r="AY360" s="491"/>
    </row>
    <row r="361" spans="16:51" s="8" customFormat="1" x14ac:dyDescent="0.2">
      <c r="P361" s="147"/>
      <c r="Q361" s="147"/>
      <c r="V361" s="114"/>
      <c r="W361" s="114"/>
      <c r="X361" s="147"/>
      <c r="Y361" s="147"/>
      <c r="AB361" s="11"/>
      <c r="AC361" s="11"/>
      <c r="AJ361" s="147"/>
      <c r="AL361" s="83"/>
      <c r="AM361" s="83"/>
      <c r="AN361" s="14"/>
      <c r="AO361" s="14"/>
      <c r="AP361" s="491"/>
      <c r="AQ361" s="491"/>
      <c r="AR361" s="491"/>
      <c r="AS361" s="491"/>
      <c r="AT361" s="491"/>
      <c r="AU361" s="491"/>
      <c r="AY361" s="491"/>
    </row>
    <row r="362" spans="16:51" s="8" customFormat="1" x14ac:dyDescent="0.2">
      <c r="P362" s="147"/>
      <c r="Q362" s="147"/>
      <c r="V362" s="114"/>
      <c r="W362" s="114"/>
      <c r="X362" s="147"/>
      <c r="Y362" s="147"/>
      <c r="AB362" s="11"/>
      <c r="AC362" s="11"/>
      <c r="AJ362" s="147"/>
      <c r="AL362" s="83"/>
      <c r="AM362" s="83"/>
      <c r="AN362" s="14"/>
      <c r="AO362" s="14"/>
      <c r="AP362" s="491"/>
      <c r="AQ362" s="491"/>
      <c r="AR362" s="491"/>
      <c r="AS362" s="491"/>
      <c r="AT362" s="491"/>
      <c r="AU362" s="491"/>
      <c r="AY362" s="491"/>
    </row>
    <row r="363" spans="16:51" s="8" customFormat="1" x14ac:dyDescent="0.2">
      <c r="P363" s="147"/>
      <c r="Q363" s="147"/>
      <c r="V363" s="114"/>
      <c r="W363" s="114"/>
      <c r="X363" s="147"/>
      <c r="Y363" s="147"/>
      <c r="AB363" s="11"/>
      <c r="AC363" s="11"/>
      <c r="AJ363" s="147"/>
      <c r="AL363" s="83"/>
      <c r="AM363" s="83"/>
      <c r="AN363" s="14"/>
      <c r="AO363" s="14"/>
      <c r="AP363" s="491"/>
      <c r="AQ363" s="491"/>
      <c r="AR363" s="491"/>
      <c r="AS363" s="491"/>
      <c r="AT363" s="491"/>
      <c r="AU363" s="491"/>
      <c r="AY363" s="491"/>
    </row>
    <row r="364" spans="16:51" s="8" customFormat="1" x14ac:dyDescent="0.2">
      <c r="P364" s="147"/>
      <c r="Q364" s="147"/>
      <c r="V364" s="114"/>
      <c r="W364" s="114"/>
      <c r="X364" s="147"/>
      <c r="Y364" s="147"/>
      <c r="AB364" s="11"/>
      <c r="AC364" s="11"/>
      <c r="AJ364" s="147"/>
      <c r="AL364" s="83"/>
      <c r="AM364" s="83"/>
      <c r="AN364" s="14"/>
      <c r="AO364" s="14"/>
      <c r="AP364" s="491"/>
      <c r="AQ364" s="491"/>
      <c r="AR364" s="491"/>
      <c r="AS364" s="491"/>
      <c r="AT364" s="491"/>
      <c r="AU364" s="491"/>
      <c r="AY364" s="491"/>
    </row>
    <row r="365" spans="16:51" s="8" customFormat="1" x14ac:dyDescent="0.2">
      <c r="P365" s="147"/>
      <c r="Q365" s="147"/>
      <c r="V365" s="114"/>
      <c r="W365" s="114"/>
      <c r="X365" s="147"/>
      <c r="Y365" s="147"/>
      <c r="AB365" s="11"/>
      <c r="AC365" s="11"/>
      <c r="AJ365" s="147"/>
      <c r="AL365" s="83"/>
      <c r="AM365" s="83"/>
      <c r="AN365" s="14"/>
      <c r="AO365" s="14"/>
      <c r="AP365" s="491"/>
      <c r="AQ365" s="491"/>
      <c r="AR365" s="491"/>
      <c r="AS365" s="491"/>
      <c r="AT365" s="491"/>
      <c r="AU365" s="491"/>
      <c r="AY365" s="491"/>
    </row>
    <row r="366" spans="16:51" s="8" customFormat="1" x14ac:dyDescent="0.2">
      <c r="P366" s="147"/>
      <c r="Q366" s="147"/>
      <c r="V366" s="114"/>
      <c r="W366" s="114"/>
      <c r="X366" s="147"/>
      <c r="Y366" s="147"/>
      <c r="AB366" s="11"/>
      <c r="AC366" s="11"/>
      <c r="AJ366" s="147"/>
      <c r="AL366" s="83"/>
      <c r="AM366" s="83"/>
      <c r="AN366" s="14"/>
      <c r="AO366" s="14"/>
      <c r="AP366" s="491"/>
      <c r="AQ366" s="491"/>
      <c r="AR366" s="491"/>
      <c r="AS366" s="491"/>
      <c r="AT366" s="491"/>
      <c r="AU366" s="491"/>
      <c r="AY366" s="491"/>
    </row>
    <row r="367" spans="16:51" s="8" customFormat="1" x14ac:dyDescent="0.2">
      <c r="P367" s="147"/>
      <c r="Q367" s="147"/>
      <c r="V367" s="114"/>
      <c r="W367" s="114"/>
      <c r="X367" s="147"/>
      <c r="Y367" s="147"/>
      <c r="AB367" s="11"/>
      <c r="AC367" s="11"/>
      <c r="AJ367" s="147"/>
      <c r="AL367" s="83"/>
      <c r="AM367" s="83"/>
      <c r="AN367" s="14"/>
      <c r="AO367" s="14"/>
      <c r="AP367" s="491"/>
      <c r="AQ367" s="491"/>
      <c r="AR367" s="491"/>
      <c r="AS367" s="491"/>
      <c r="AT367" s="491"/>
      <c r="AU367" s="491"/>
      <c r="AY367" s="491"/>
    </row>
    <row r="368" spans="16:51" s="8" customFormat="1" x14ac:dyDescent="0.2">
      <c r="P368" s="147"/>
      <c r="Q368" s="147"/>
      <c r="V368" s="114"/>
      <c r="W368" s="114"/>
      <c r="X368" s="147"/>
      <c r="Y368" s="147"/>
      <c r="AB368" s="11"/>
      <c r="AC368" s="11"/>
      <c r="AJ368" s="147"/>
      <c r="AL368" s="83"/>
      <c r="AM368" s="83"/>
      <c r="AN368" s="14"/>
      <c r="AO368" s="14"/>
      <c r="AP368" s="491"/>
      <c r="AQ368" s="491"/>
      <c r="AR368" s="491"/>
      <c r="AS368" s="491"/>
      <c r="AT368" s="491"/>
      <c r="AU368" s="491"/>
      <c r="AY368" s="491"/>
    </row>
    <row r="369" spans="16:51" s="8" customFormat="1" x14ac:dyDescent="0.2">
      <c r="P369" s="147"/>
      <c r="Q369" s="147"/>
      <c r="V369" s="114"/>
      <c r="W369" s="114"/>
      <c r="X369" s="147"/>
      <c r="Y369" s="147"/>
      <c r="AB369" s="11"/>
      <c r="AC369" s="11"/>
      <c r="AJ369" s="147"/>
      <c r="AL369" s="83"/>
      <c r="AM369" s="83"/>
      <c r="AN369" s="14"/>
      <c r="AO369" s="14"/>
      <c r="AP369" s="491"/>
      <c r="AQ369" s="491"/>
      <c r="AR369" s="491"/>
      <c r="AS369" s="491"/>
      <c r="AT369" s="491"/>
      <c r="AU369" s="491"/>
      <c r="AY369" s="491"/>
    </row>
    <row r="370" spans="16:51" s="8" customFormat="1" x14ac:dyDescent="0.2">
      <c r="P370" s="147"/>
      <c r="Q370" s="147"/>
      <c r="V370" s="114"/>
      <c r="W370" s="114"/>
      <c r="X370" s="147"/>
      <c r="Y370" s="147"/>
      <c r="AB370" s="11"/>
      <c r="AC370" s="11"/>
      <c r="AJ370" s="147"/>
      <c r="AL370" s="83"/>
      <c r="AM370" s="83"/>
      <c r="AN370" s="14"/>
      <c r="AO370" s="14"/>
      <c r="AP370" s="491"/>
      <c r="AQ370" s="491"/>
      <c r="AR370" s="491"/>
      <c r="AS370" s="491"/>
      <c r="AT370" s="491"/>
      <c r="AU370" s="491"/>
      <c r="AY370" s="491"/>
    </row>
    <row r="371" spans="16:51" s="8" customFormat="1" x14ac:dyDescent="0.2">
      <c r="P371" s="147"/>
      <c r="Q371" s="147"/>
      <c r="V371" s="114"/>
      <c r="W371" s="114"/>
      <c r="X371" s="147"/>
      <c r="Y371" s="147"/>
      <c r="AB371" s="11"/>
      <c r="AC371" s="11"/>
      <c r="AJ371" s="147"/>
      <c r="AL371" s="83"/>
      <c r="AM371" s="83"/>
      <c r="AN371" s="14"/>
      <c r="AO371" s="14"/>
      <c r="AP371" s="491"/>
      <c r="AQ371" s="491"/>
      <c r="AR371" s="491"/>
      <c r="AS371" s="491"/>
      <c r="AT371" s="491"/>
      <c r="AU371" s="491"/>
      <c r="AY371" s="491"/>
    </row>
    <row r="372" spans="16:51" s="8" customFormat="1" x14ac:dyDescent="0.2">
      <c r="P372" s="147"/>
      <c r="Q372" s="147"/>
      <c r="V372" s="114"/>
      <c r="W372" s="114"/>
      <c r="X372" s="147"/>
      <c r="Y372" s="147"/>
      <c r="AB372" s="11"/>
      <c r="AC372" s="11"/>
      <c r="AJ372" s="147"/>
      <c r="AL372" s="83"/>
      <c r="AM372" s="83"/>
      <c r="AN372" s="14"/>
      <c r="AO372" s="14"/>
      <c r="AP372" s="491"/>
      <c r="AQ372" s="491"/>
      <c r="AR372" s="491"/>
      <c r="AS372" s="491"/>
      <c r="AT372" s="491"/>
      <c r="AU372" s="491"/>
      <c r="AY372" s="491"/>
    </row>
    <row r="373" spans="16:51" s="8" customFormat="1" x14ac:dyDescent="0.2">
      <c r="P373" s="147"/>
      <c r="Q373" s="147"/>
      <c r="V373" s="114"/>
      <c r="W373" s="114"/>
      <c r="X373" s="147"/>
      <c r="Y373" s="147"/>
      <c r="AB373" s="11"/>
      <c r="AC373" s="11"/>
      <c r="AJ373" s="147"/>
      <c r="AL373" s="83"/>
      <c r="AM373" s="83"/>
      <c r="AN373" s="14"/>
      <c r="AO373" s="14"/>
      <c r="AP373" s="491"/>
      <c r="AQ373" s="491"/>
      <c r="AR373" s="491"/>
      <c r="AS373" s="491"/>
      <c r="AT373" s="491"/>
      <c r="AU373" s="491"/>
      <c r="AY373" s="491"/>
    </row>
    <row r="374" spans="16:51" s="8" customFormat="1" x14ac:dyDescent="0.2">
      <c r="P374" s="147"/>
      <c r="Q374" s="147"/>
      <c r="V374" s="114"/>
      <c r="W374" s="114"/>
      <c r="X374" s="147"/>
      <c r="Y374" s="147"/>
      <c r="AB374" s="11"/>
      <c r="AC374" s="11"/>
      <c r="AJ374" s="147"/>
      <c r="AL374" s="83"/>
      <c r="AM374" s="83"/>
      <c r="AN374" s="14"/>
      <c r="AO374" s="14"/>
      <c r="AP374" s="491"/>
      <c r="AQ374" s="491"/>
      <c r="AR374" s="491"/>
      <c r="AS374" s="491"/>
      <c r="AT374" s="491"/>
      <c r="AU374" s="491"/>
      <c r="AY374" s="491"/>
    </row>
    <row r="375" spans="16:51" s="8" customFormat="1" x14ac:dyDescent="0.2">
      <c r="P375" s="147"/>
      <c r="Q375" s="147"/>
      <c r="V375" s="114"/>
      <c r="W375" s="114"/>
      <c r="X375" s="147"/>
      <c r="Y375" s="147"/>
      <c r="AB375" s="11"/>
      <c r="AC375" s="11"/>
      <c r="AJ375" s="147"/>
      <c r="AL375" s="83"/>
      <c r="AM375" s="83"/>
      <c r="AN375" s="14"/>
      <c r="AO375" s="14"/>
      <c r="AP375" s="491"/>
      <c r="AQ375" s="491"/>
      <c r="AR375" s="491"/>
      <c r="AS375" s="491"/>
      <c r="AT375" s="491"/>
      <c r="AU375" s="491"/>
      <c r="AY375" s="491"/>
    </row>
    <row r="376" spans="16:51" s="8" customFormat="1" x14ac:dyDescent="0.2">
      <c r="P376" s="147"/>
      <c r="Q376" s="147"/>
      <c r="V376" s="114"/>
      <c r="W376" s="114"/>
      <c r="X376" s="147"/>
      <c r="Y376" s="147"/>
      <c r="AB376" s="11"/>
      <c r="AC376" s="11"/>
      <c r="AJ376" s="147"/>
      <c r="AL376" s="83"/>
      <c r="AM376" s="83"/>
      <c r="AN376" s="14"/>
      <c r="AO376" s="14"/>
      <c r="AP376" s="491"/>
      <c r="AQ376" s="491"/>
      <c r="AR376" s="491"/>
      <c r="AS376" s="491"/>
      <c r="AT376" s="491"/>
      <c r="AU376" s="491"/>
      <c r="AY376" s="491"/>
    </row>
    <row r="377" spans="16:51" s="8" customFormat="1" x14ac:dyDescent="0.2">
      <c r="P377" s="147"/>
      <c r="Q377" s="147"/>
      <c r="V377" s="114"/>
      <c r="W377" s="114"/>
      <c r="X377" s="147"/>
      <c r="Y377" s="147"/>
      <c r="AB377" s="11"/>
      <c r="AC377" s="11"/>
      <c r="AJ377" s="147"/>
      <c r="AL377" s="83"/>
      <c r="AM377" s="83"/>
      <c r="AN377" s="14"/>
      <c r="AO377" s="14"/>
      <c r="AP377" s="491"/>
      <c r="AQ377" s="491"/>
      <c r="AR377" s="491"/>
      <c r="AS377" s="491"/>
      <c r="AT377" s="491"/>
      <c r="AU377" s="491"/>
      <c r="AY377" s="491"/>
    </row>
    <row r="378" spans="16:51" s="8" customFormat="1" x14ac:dyDescent="0.2">
      <c r="P378" s="147"/>
      <c r="Q378" s="147"/>
      <c r="V378" s="114"/>
      <c r="W378" s="114"/>
      <c r="X378" s="147"/>
      <c r="Y378" s="147"/>
      <c r="AB378" s="11"/>
      <c r="AC378" s="11"/>
      <c r="AJ378" s="147"/>
      <c r="AL378" s="83"/>
      <c r="AM378" s="83"/>
      <c r="AN378" s="14"/>
      <c r="AO378" s="14"/>
      <c r="AP378" s="491"/>
      <c r="AQ378" s="491"/>
      <c r="AR378" s="491"/>
      <c r="AS378" s="491"/>
      <c r="AT378" s="491"/>
      <c r="AU378" s="491"/>
      <c r="AY378" s="491"/>
    </row>
    <row r="379" spans="16:51" s="8" customFormat="1" x14ac:dyDescent="0.2">
      <c r="P379" s="147"/>
      <c r="Q379" s="147"/>
      <c r="V379" s="114"/>
      <c r="W379" s="114"/>
      <c r="X379" s="147"/>
      <c r="Y379" s="147"/>
      <c r="AB379" s="11"/>
      <c r="AC379" s="11"/>
      <c r="AJ379" s="147"/>
      <c r="AL379" s="83"/>
      <c r="AM379" s="83"/>
      <c r="AN379" s="14"/>
      <c r="AO379" s="14"/>
      <c r="AP379" s="491"/>
      <c r="AQ379" s="491"/>
      <c r="AR379" s="491"/>
      <c r="AS379" s="491"/>
      <c r="AT379" s="491"/>
      <c r="AU379" s="491"/>
      <c r="AY379" s="491"/>
    </row>
    <row r="380" spans="16:51" s="8" customFormat="1" x14ac:dyDescent="0.2">
      <c r="P380" s="147"/>
      <c r="Q380" s="147"/>
      <c r="V380" s="114"/>
      <c r="W380" s="114"/>
      <c r="X380" s="147"/>
      <c r="Y380" s="147"/>
      <c r="AB380" s="11"/>
      <c r="AC380" s="11"/>
      <c r="AJ380" s="147"/>
      <c r="AL380" s="83"/>
      <c r="AM380" s="83"/>
      <c r="AN380" s="14"/>
      <c r="AO380" s="14"/>
      <c r="AP380" s="491"/>
      <c r="AQ380" s="491"/>
      <c r="AR380" s="491"/>
      <c r="AS380" s="491"/>
      <c r="AT380" s="491"/>
      <c r="AU380" s="491"/>
      <c r="AY380" s="491"/>
    </row>
    <row r="381" spans="16:51" s="8" customFormat="1" x14ac:dyDescent="0.2">
      <c r="P381" s="147"/>
      <c r="Q381" s="147"/>
      <c r="V381" s="114"/>
      <c r="W381" s="114"/>
      <c r="X381" s="147"/>
      <c r="Y381" s="147"/>
      <c r="AB381" s="11"/>
      <c r="AC381" s="11"/>
      <c r="AJ381" s="147"/>
      <c r="AL381" s="83"/>
      <c r="AM381" s="83"/>
      <c r="AN381" s="14"/>
      <c r="AO381" s="14"/>
      <c r="AP381" s="491"/>
      <c r="AQ381" s="491"/>
      <c r="AR381" s="491"/>
      <c r="AS381" s="491"/>
      <c r="AT381" s="491"/>
      <c r="AU381" s="491"/>
      <c r="AY381" s="491"/>
    </row>
    <row r="382" spans="16:51" s="8" customFormat="1" x14ac:dyDescent="0.2">
      <c r="P382" s="147"/>
      <c r="Q382" s="147"/>
      <c r="V382" s="114"/>
      <c r="W382" s="114"/>
      <c r="X382" s="147"/>
      <c r="Y382" s="147"/>
      <c r="AB382" s="11"/>
      <c r="AC382" s="11"/>
      <c r="AJ382" s="147"/>
      <c r="AL382" s="83"/>
      <c r="AM382" s="83"/>
      <c r="AN382" s="14"/>
      <c r="AO382" s="14"/>
      <c r="AP382" s="491"/>
      <c r="AQ382" s="491"/>
      <c r="AR382" s="491"/>
      <c r="AS382" s="491"/>
      <c r="AT382" s="491"/>
      <c r="AU382" s="491"/>
      <c r="AY382" s="491"/>
    </row>
    <row r="383" spans="16:51" s="8" customFormat="1" x14ac:dyDescent="0.2">
      <c r="P383" s="147"/>
      <c r="Q383" s="147"/>
      <c r="V383" s="114"/>
      <c r="W383" s="114"/>
      <c r="X383" s="147"/>
      <c r="Y383" s="147"/>
      <c r="AB383" s="11"/>
      <c r="AC383" s="11"/>
      <c r="AJ383" s="147"/>
      <c r="AL383" s="83"/>
      <c r="AM383" s="83"/>
      <c r="AN383" s="14"/>
      <c r="AO383" s="14"/>
      <c r="AP383" s="491"/>
      <c r="AQ383" s="491"/>
      <c r="AR383" s="491"/>
      <c r="AS383" s="491"/>
      <c r="AT383" s="491"/>
      <c r="AU383" s="491"/>
      <c r="AY383" s="491"/>
    </row>
    <row r="384" spans="16:51" s="8" customFormat="1" x14ac:dyDescent="0.2">
      <c r="P384" s="147"/>
      <c r="Q384" s="147"/>
      <c r="V384" s="114"/>
      <c r="W384" s="114"/>
      <c r="X384" s="147"/>
      <c r="Y384" s="147"/>
      <c r="AB384" s="11"/>
      <c r="AC384" s="11"/>
      <c r="AJ384" s="147"/>
      <c r="AL384" s="83"/>
      <c r="AM384" s="83"/>
      <c r="AN384" s="14"/>
      <c r="AO384" s="14"/>
      <c r="AP384" s="491"/>
      <c r="AQ384" s="491"/>
      <c r="AR384" s="491"/>
      <c r="AS384" s="491"/>
      <c r="AT384" s="491"/>
      <c r="AU384" s="491"/>
      <c r="AY384" s="491"/>
    </row>
    <row r="385" spans="16:51" s="8" customFormat="1" x14ac:dyDescent="0.2">
      <c r="P385" s="147"/>
      <c r="Q385" s="147"/>
      <c r="V385" s="114"/>
      <c r="W385" s="114"/>
      <c r="X385" s="147"/>
      <c r="Y385" s="147"/>
      <c r="AB385" s="11"/>
      <c r="AC385" s="11"/>
      <c r="AJ385" s="147"/>
      <c r="AL385" s="83"/>
      <c r="AM385" s="83"/>
      <c r="AN385" s="14"/>
      <c r="AO385" s="14"/>
      <c r="AP385" s="491"/>
      <c r="AQ385" s="491"/>
      <c r="AR385" s="491"/>
      <c r="AS385" s="491"/>
      <c r="AT385" s="491"/>
      <c r="AU385" s="491"/>
      <c r="AY385" s="491"/>
    </row>
    <row r="386" spans="16:51" s="8" customFormat="1" x14ac:dyDescent="0.2">
      <c r="P386" s="147"/>
      <c r="Q386" s="147"/>
      <c r="V386" s="114"/>
      <c r="W386" s="114"/>
      <c r="X386" s="147"/>
      <c r="Y386" s="147"/>
      <c r="AB386" s="11"/>
      <c r="AC386" s="11"/>
      <c r="AJ386" s="147"/>
      <c r="AL386" s="83"/>
      <c r="AM386" s="83"/>
      <c r="AN386" s="14"/>
      <c r="AO386" s="14"/>
      <c r="AP386" s="491"/>
      <c r="AQ386" s="491"/>
      <c r="AR386" s="491"/>
      <c r="AS386" s="491"/>
      <c r="AT386" s="491"/>
      <c r="AU386" s="491"/>
      <c r="AY386" s="491"/>
    </row>
    <row r="387" spans="16:51" s="8" customFormat="1" x14ac:dyDescent="0.2">
      <c r="P387" s="147"/>
      <c r="Q387" s="147"/>
      <c r="V387" s="114"/>
      <c r="W387" s="114"/>
      <c r="X387" s="147"/>
      <c r="Y387" s="147"/>
      <c r="AB387" s="11"/>
      <c r="AC387" s="11"/>
      <c r="AJ387" s="147"/>
      <c r="AL387" s="83"/>
      <c r="AM387" s="83"/>
      <c r="AN387" s="14"/>
      <c r="AO387" s="14"/>
      <c r="AP387" s="491"/>
      <c r="AQ387" s="491"/>
      <c r="AR387" s="491"/>
      <c r="AS387" s="491"/>
      <c r="AT387" s="491"/>
      <c r="AU387" s="491"/>
      <c r="AY387" s="491"/>
    </row>
    <row r="388" spans="16:51" s="8" customFormat="1" x14ac:dyDescent="0.2">
      <c r="P388" s="147"/>
      <c r="Q388" s="147"/>
      <c r="V388" s="114"/>
      <c r="W388" s="114"/>
      <c r="X388" s="147"/>
      <c r="Y388" s="147"/>
      <c r="AB388" s="11"/>
      <c r="AC388" s="11"/>
      <c r="AJ388" s="147"/>
      <c r="AL388" s="83"/>
      <c r="AM388" s="83"/>
      <c r="AN388" s="14"/>
      <c r="AO388" s="14"/>
      <c r="AP388" s="491"/>
      <c r="AQ388" s="491"/>
      <c r="AR388" s="491"/>
      <c r="AS388" s="491"/>
      <c r="AT388" s="491"/>
      <c r="AU388" s="491"/>
      <c r="AY388" s="491"/>
    </row>
    <row r="389" spans="16:51" s="8" customFormat="1" x14ac:dyDescent="0.2">
      <c r="P389" s="147"/>
      <c r="Q389" s="147"/>
      <c r="V389" s="114"/>
      <c r="W389" s="114"/>
      <c r="X389" s="147"/>
      <c r="Y389" s="147"/>
      <c r="AB389" s="11"/>
      <c r="AC389" s="11"/>
      <c r="AJ389" s="147"/>
      <c r="AL389" s="83"/>
      <c r="AM389" s="83"/>
      <c r="AN389" s="14"/>
      <c r="AO389" s="14"/>
      <c r="AP389" s="491"/>
      <c r="AQ389" s="491"/>
      <c r="AR389" s="491"/>
      <c r="AS389" s="491"/>
      <c r="AT389" s="491"/>
      <c r="AU389" s="491"/>
      <c r="AY389" s="491"/>
    </row>
    <row r="390" spans="16:51" s="8" customFormat="1" x14ac:dyDescent="0.2">
      <c r="P390" s="147"/>
      <c r="Q390" s="147"/>
      <c r="V390" s="114"/>
      <c r="W390" s="114"/>
      <c r="X390" s="147"/>
      <c r="Y390" s="147"/>
      <c r="AB390" s="11"/>
      <c r="AC390" s="11"/>
      <c r="AJ390" s="147"/>
      <c r="AL390" s="83"/>
      <c r="AM390" s="83"/>
      <c r="AN390" s="14"/>
      <c r="AO390" s="14"/>
      <c r="AP390" s="491"/>
      <c r="AQ390" s="491"/>
      <c r="AR390" s="491"/>
      <c r="AS390" s="491"/>
      <c r="AT390" s="491"/>
      <c r="AU390" s="491"/>
      <c r="AY390" s="491"/>
    </row>
    <row r="391" spans="16:51" s="8" customFormat="1" x14ac:dyDescent="0.2">
      <c r="P391" s="147"/>
      <c r="Q391" s="147"/>
      <c r="V391" s="114"/>
      <c r="W391" s="114"/>
      <c r="X391" s="147"/>
      <c r="Y391" s="147"/>
      <c r="AB391" s="11"/>
      <c r="AC391" s="11"/>
      <c r="AJ391" s="147"/>
      <c r="AL391" s="83"/>
      <c r="AM391" s="83"/>
      <c r="AN391" s="14"/>
      <c r="AO391" s="14"/>
      <c r="AP391" s="491"/>
      <c r="AQ391" s="491"/>
      <c r="AR391" s="491"/>
      <c r="AS391" s="491"/>
      <c r="AT391" s="491"/>
      <c r="AU391" s="491"/>
      <c r="AY391" s="491"/>
    </row>
    <row r="392" spans="16:51" s="8" customFormat="1" x14ac:dyDescent="0.2">
      <c r="P392" s="147"/>
      <c r="Q392" s="147"/>
      <c r="V392" s="114"/>
      <c r="W392" s="114"/>
      <c r="X392" s="147"/>
      <c r="Y392" s="147"/>
      <c r="AB392" s="11"/>
      <c r="AC392" s="11"/>
      <c r="AJ392" s="147"/>
      <c r="AL392" s="83"/>
      <c r="AM392" s="83"/>
      <c r="AN392" s="14"/>
      <c r="AO392" s="14"/>
      <c r="AP392" s="491"/>
      <c r="AQ392" s="491"/>
      <c r="AR392" s="491"/>
      <c r="AS392" s="491"/>
      <c r="AT392" s="491"/>
      <c r="AU392" s="491"/>
      <c r="AY392" s="491"/>
    </row>
    <row r="393" spans="16:51" s="8" customFormat="1" x14ac:dyDescent="0.2">
      <c r="P393" s="147"/>
      <c r="Q393" s="147"/>
      <c r="V393" s="114"/>
      <c r="W393" s="114"/>
      <c r="X393" s="147"/>
      <c r="Y393" s="147"/>
      <c r="AB393" s="11"/>
      <c r="AC393" s="11"/>
      <c r="AJ393" s="147"/>
      <c r="AL393" s="83"/>
      <c r="AM393" s="83"/>
      <c r="AN393" s="14"/>
      <c r="AO393" s="14"/>
      <c r="AP393" s="491"/>
      <c r="AQ393" s="491"/>
      <c r="AR393" s="491"/>
      <c r="AS393" s="491"/>
      <c r="AT393" s="491"/>
      <c r="AU393" s="491"/>
      <c r="AY393" s="491"/>
    </row>
    <row r="394" spans="16:51" s="8" customFormat="1" x14ac:dyDescent="0.2">
      <c r="P394" s="147"/>
      <c r="Q394" s="147"/>
      <c r="V394" s="114"/>
      <c r="W394" s="114"/>
      <c r="X394" s="147"/>
      <c r="Y394" s="147"/>
      <c r="AB394" s="11"/>
      <c r="AC394" s="11"/>
      <c r="AJ394" s="147"/>
      <c r="AL394" s="83"/>
      <c r="AM394" s="83"/>
      <c r="AN394" s="14"/>
      <c r="AO394" s="14"/>
      <c r="AP394" s="491"/>
      <c r="AQ394" s="491"/>
      <c r="AR394" s="491"/>
      <c r="AS394" s="491"/>
      <c r="AT394" s="491"/>
      <c r="AU394" s="491"/>
      <c r="AY394" s="491"/>
    </row>
    <row r="395" spans="16:51" s="8" customFormat="1" x14ac:dyDescent="0.2">
      <c r="P395" s="147"/>
      <c r="Q395" s="147"/>
      <c r="V395" s="114"/>
      <c r="W395" s="114"/>
      <c r="X395" s="147"/>
      <c r="Y395" s="147"/>
      <c r="AB395" s="11"/>
      <c r="AC395" s="11"/>
      <c r="AJ395" s="147"/>
      <c r="AL395" s="83"/>
      <c r="AM395" s="83"/>
      <c r="AN395" s="14"/>
      <c r="AO395" s="14"/>
      <c r="AP395" s="491"/>
      <c r="AQ395" s="491"/>
      <c r="AR395" s="491"/>
      <c r="AS395" s="491"/>
      <c r="AT395" s="491"/>
      <c r="AU395" s="491"/>
      <c r="AY395" s="491"/>
    </row>
    <row r="396" spans="16:51" s="8" customFormat="1" x14ac:dyDescent="0.2">
      <c r="P396" s="147"/>
      <c r="Q396" s="147"/>
      <c r="V396" s="114"/>
      <c r="W396" s="114"/>
      <c r="X396" s="147"/>
      <c r="Y396" s="147"/>
      <c r="AB396" s="11"/>
      <c r="AC396" s="11"/>
      <c r="AJ396" s="147"/>
      <c r="AL396" s="83"/>
      <c r="AM396" s="83"/>
      <c r="AN396" s="14"/>
      <c r="AO396" s="14"/>
      <c r="AP396" s="491"/>
      <c r="AQ396" s="491"/>
      <c r="AR396" s="491"/>
      <c r="AS396" s="491"/>
      <c r="AT396" s="491"/>
      <c r="AU396" s="491"/>
      <c r="AY396" s="491"/>
    </row>
    <row r="397" spans="16:51" s="8" customFormat="1" x14ac:dyDescent="0.2">
      <c r="P397" s="147"/>
      <c r="Q397" s="147"/>
      <c r="V397" s="114"/>
      <c r="W397" s="114"/>
      <c r="X397" s="147"/>
      <c r="Y397" s="147"/>
      <c r="AB397" s="11"/>
      <c r="AC397" s="11"/>
      <c r="AJ397" s="147"/>
      <c r="AL397" s="83"/>
      <c r="AM397" s="83"/>
      <c r="AN397" s="14"/>
      <c r="AO397" s="14"/>
      <c r="AP397" s="491"/>
      <c r="AQ397" s="491"/>
      <c r="AR397" s="491"/>
      <c r="AS397" s="491"/>
      <c r="AT397" s="491"/>
      <c r="AU397" s="491"/>
      <c r="AY397" s="491"/>
    </row>
    <row r="398" spans="16:51" s="8" customFormat="1" x14ac:dyDescent="0.2">
      <c r="P398" s="147"/>
      <c r="Q398" s="147"/>
      <c r="V398" s="114"/>
      <c r="W398" s="114"/>
      <c r="X398" s="147"/>
      <c r="Y398" s="147"/>
      <c r="AB398" s="11"/>
      <c r="AC398" s="11"/>
      <c r="AJ398" s="147"/>
      <c r="AL398" s="83"/>
      <c r="AM398" s="83"/>
      <c r="AN398" s="14"/>
      <c r="AO398" s="14"/>
      <c r="AP398" s="491"/>
      <c r="AQ398" s="491"/>
      <c r="AR398" s="491"/>
      <c r="AS398" s="491"/>
      <c r="AT398" s="491"/>
      <c r="AU398" s="491"/>
      <c r="AY398" s="491"/>
    </row>
    <row r="399" spans="16:51" s="8" customFormat="1" x14ac:dyDescent="0.2">
      <c r="P399" s="147"/>
      <c r="Q399" s="147"/>
      <c r="V399" s="114"/>
      <c r="W399" s="114"/>
      <c r="X399" s="147"/>
      <c r="Y399" s="147"/>
      <c r="AB399" s="11"/>
      <c r="AC399" s="11"/>
      <c r="AJ399" s="147"/>
      <c r="AL399" s="83"/>
      <c r="AM399" s="83"/>
      <c r="AN399" s="14"/>
      <c r="AO399" s="14"/>
      <c r="AP399" s="491"/>
      <c r="AQ399" s="491"/>
      <c r="AR399" s="491"/>
      <c r="AS399" s="491"/>
      <c r="AT399" s="491"/>
      <c r="AU399" s="491"/>
      <c r="AY399" s="491"/>
    </row>
    <row r="400" spans="16:51" s="8" customFormat="1" x14ac:dyDescent="0.2">
      <c r="P400" s="147"/>
      <c r="Q400" s="147"/>
      <c r="V400" s="114"/>
      <c r="W400" s="114"/>
      <c r="X400" s="147"/>
      <c r="Y400" s="147"/>
      <c r="AB400" s="11"/>
      <c r="AC400" s="11"/>
      <c r="AJ400" s="147"/>
      <c r="AL400" s="83"/>
      <c r="AM400" s="83"/>
      <c r="AN400" s="14"/>
      <c r="AO400" s="14"/>
      <c r="AP400" s="491"/>
      <c r="AQ400" s="491"/>
      <c r="AR400" s="491"/>
      <c r="AS400" s="491"/>
      <c r="AT400" s="491"/>
      <c r="AU400" s="491"/>
      <c r="AY400" s="491"/>
    </row>
    <row r="401" spans="16:51" s="8" customFormat="1" x14ac:dyDescent="0.2">
      <c r="P401" s="147"/>
      <c r="Q401" s="147"/>
      <c r="V401" s="114"/>
      <c r="W401" s="114"/>
      <c r="X401" s="147"/>
      <c r="Y401" s="147"/>
      <c r="AB401" s="11"/>
      <c r="AC401" s="11"/>
      <c r="AJ401" s="147"/>
      <c r="AL401" s="83"/>
      <c r="AM401" s="83"/>
      <c r="AN401" s="14"/>
      <c r="AO401" s="14"/>
      <c r="AP401" s="491"/>
      <c r="AQ401" s="491"/>
      <c r="AR401" s="491"/>
      <c r="AS401" s="491"/>
      <c r="AT401" s="491"/>
      <c r="AU401" s="491"/>
      <c r="AY401" s="491"/>
    </row>
    <row r="402" spans="16:51" s="8" customFormat="1" x14ac:dyDescent="0.2">
      <c r="P402" s="147"/>
      <c r="Q402" s="147"/>
      <c r="V402" s="114"/>
      <c r="W402" s="114"/>
      <c r="X402" s="147"/>
      <c r="Y402" s="147"/>
      <c r="AB402" s="11"/>
      <c r="AC402" s="11"/>
      <c r="AJ402" s="147"/>
      <c r="AL402" s="83"/>
      <c r="AM402" s="83"/>
      <c r="AN402" s="14"/>
      <c r="AO402" s="14"/>
      <c r="AP402" s="491"/>
      <c r="AQ402" s="491"/>
      <c r="AR402" s="491"/>
      <c r="AS402" s="491"/>
      <c r="AT402" s="491"/>
      <c r="AU402" s="491"/>
      <c r="AY402" s="491"/>
    </row>
    <row r="403" spans="16:51" s="8" customFormat="1" x14ac:dyDescent="0.2">
      <c r="P403" s="147"/>
      <c r="Q403" s="147"/>
      <c r="V403" s="114"/>
      <c r="W403" s="114"/>
      <c r="X403" s="147"/>
      <c r="Y403" s="147"/>
      <c r="AB403" s="11"/>
      <c r="AC403" s="11"/>
      <c r="AJ403" s="147"/>
      <c r="AL403" s="83"/>
      <c r="AM403" s="83"/>
      <c r="AN403" s="14"/>
      <c r="AO403" s="14"/>
      <c r="AP403" s="491"/>
      <c r="AQ403" s="491"/>
      <c r="AR403" s="491"/>
      <c r="AS403" s="491"/>
      <c r="AT403" s="491"/>
      <c r="AU403" s="491"/>
      <c r="AY403" s="491"/>
    </row>
    <row r="404" spans="16:51" s="8" customFormat="1" x14ac:dyDescent="0.2">
      <c r="P404" s="147"/>
      <c r="Q404" s="147"/>
      <c r="V404" s="114"/>
      <c r="W404" s="114"/>
      <c r="X404" s="147"/>
      <c r="Y404" s="147"/>
      <c r="AB404" s="11"/>
      <c r="AC404" s="11"/>
      <c r="AJ404" s="147"/>
      <c r="AL404" s="83"/>
      <c r="AM404" s="83"/>
      <c r="AN404" s="14"/>
      <c r="AO404" s="14"/>
      <c r="AP404" s="491"/>
      <c r="AQ404" s="491"/>
      <c r="AR404" s="491"/>
      <c r="AS404" s="491"/>
      <c r="AT404" s="491"/>
      <c r="AU404" s="491"/>
      <c r="AY404" s="491"/>
    </row>
    <row r="405" spans="16:51" s="8" customFormat="1" x14ac:dyDescent="0.2">
      <c r="P405" s="147"/>
      <c r="Q405" s="147"/>
      <c r="V405" s="114"/>
      <c r="W405" s="114"/>
      <c r="X405" s="147"/>
      <c r="Y405" s="147"/>
      <c r="AB405" s="11"/>
      <c r="AC405" s="11"/>
      <c r="AJ405" s="147"/>
      <c r="AL405" s="83"/>
      <c r="AM405" s="83"/>
      <c r="AN405" s="14"/>
      <c r="AO405" s="14"/>
      <c r="AP405" s="491"/>
      <c r="AQ405" s="491"/>
      <c r="AR405" s="491"/>
      <c r="AS405" s="491"/>
      <c r="AT405" s="491"/>
      <c r="AU405" s="491"/>
      <c r="AY405" s="491"/>
    </row>
    <row r="406" spans="16:51" s="8" customFormat="1" x14ac:dyDescent="0.2">
      <c r="P406" s="147"/>
      <c r="Q406" s="147"/>
      <c r="V406" s="114"/>
      <c r="W406" s="114"/>
      <c r="X406" s="147"/>
      <c r="Y406" s="147"/>
      <c r="AB406" s="11"/>
      <c r="AC406" s="11"/>
      <c r="AJ406" s="147"/>
      <c r="AL406" s="83"/>
      <c r="AM406" s="83"/>
      <c r="AN406" s="14"/>
      <c r="AO406" s="14"/>
      <c r="AP406" s="491"/>
      <c r="AQ406" s="491"/>
      <c r="AR406" s="491"/>
      <c r="AS406" s="491"/>
      <c r="AT406" s="491"/>
      <c r="AU406" s="491"/>
      <c r="AY406" s="491"/>
    </row>
    <row r="407" spans="16:51" s="8" customFormat="1" x14ac:dyDescent="0.2">
      <c r="P407" s="147"/>
      <c r="Q407" s="147"/>
      <c r="V407" s="114"/>
      <c r="W407" s="114"/>
      <c r="X407" s="147"/>
      <c r="Y407" s="147"/>
      <c r="AB407" s="11"/>
      <c r="AC407" s="11"/>
      <c r="AJ407" s="147"/>
      <c r="AL407" s="83"/>
      <c r="AM407" s="83"/>
      <c r="AN407" s="14"/>
      <c r="AO407" s="14"/>
      <c r="AP407" s="491"/>
      <c r="AQ407" s="491"/>
      <c r="AR407" s="491"/>
      <c r="AS407" s="491"/>
      <c r="AT407" s="491"/>
      <c r="AU407" s="491"/>
      <c r="AY407" s="491"/>
    </row>
    <row r="408" spans="16:51" s="8" customFormat="1" x14ac:dyDescent="0.2">
      <c r="P408" s="147"/>
      <c r="Q408" s="147"/>
      <c r="V408" s="114"/>
      <c r="W408" s="114"/>
      <c r="X408" s="147"/>
      <c r="Y408" s="147"/>
      <c r="AB408" s="11"/>
      <c r="AC408" s="11"/>
      <c r="AJ408" s="147"/>
      <c r="AL408" s="83"/>
      <c r="AM408" s="83"/>
      <c r="AN408" s="14"/>
      <c r="AO408" s="14"/>
      <c r="AP408" s="491"/>
      <c r="AQ408" s="491"/>
      <c r="AR408" s="491"/>
      <c r="AS408" s="491"/>
      <c r="AT408" s="491"/>
      <c r="AU408" s="491"/>
      <c r="AY408" s="491"/>
    </row>
    <row r="409" spans="16:51" s="8" customFormat="1" x14ac:dyDescent="0.2">
      <c r="P409" s="147"/>
      <c r="Q409" s="147"/>
      <c r="V409" s="114"/>
      <c r="W409" s="114"/>
      <c r="X409" s="147"/>
      <c r="Y409" s="147"/>
      <c r="AB409" s="11"/>
      <c r="AC409" s="11"/>
      <c r="AJ409" s="147"/>
      <c r="AL409" s="83"/>
      <c r="AM409" s="83"/>
      <c r="AN409" s="14"/>
      <c r="AO409" s="14"/>
      <c r="AP409" s="491"/>
      <c r="AQ409" s="491"/>
      <c r="AR409" s="491"/>
      <c r="AS409" s="491"/>
      <c r="AT409" s="491"/>
      <c r="AU409" s="491"/>
      <c r="AY409" s="491"/>
    </row>
    <row r="410" spans="16:51" s="8" customFormat="1" x14ac:dyDescent="0.2">
      <c r="P410" s="147"/>
      <c r="Q410" s="147"/>
      <c r="V410" s="114"/>
      <c r="W410" s="114"/>
      <c r="X410" s="147"/>
      <c r="Y410" s="147"/>
      <c r="AB410" s="11"/>
      <c r="AC410" s="11"/>
      <c r="AJ410" s="147"/>
      <c r="AL410" s="83"/>
      <c r="AM410" s="83"/>
      <c r="AN410" s="14"/>
      <c r="AO410" s="14"/>
      <c r="AP410" s="491"/>
      <c r="AQ410" s="491"/>
      <c r="AR410" s="491"/>
      <c r="AS410" s="491"/>
      <c r="AT410" s="491"/>
      <c r="AU410" s="491"/>
      <c r="AY410" s="491"/>
    </row>
    <row r="411" spans="16:51" s="8" customFormat="1" x14ac:dyDescent="0.2">
      <c r="P411" s="147"/>
      <c r="Q411" s="147"/>
      <c r="V411" s="114"/>
      <c r="W411" s="114"/>
      <c r="X411" s="147"/>
      <c r="Y411" s="147"/>
      <c r="AB411" s="11"/>
      <c r="AC411" s="11"/>
      <c r="AJ411" s="147"/>
      <c r="AL411" s="83"/>
      <c r="AM411" s="83"/>
      <c r="AN411" s="14"/>
      <c r="AO411" s="14"/>
      <c r="AP411" s="491"/>
      <c r="AQ411" s="491"/>
      <c r="AR411" s="491"/>
      <c r="AS411" s="491"/>
      <c r="AT411" s="491"/>
      <c r="AU411" s="491"/>
      <c r="AY411" s="491"/>
    </row>
    <row r="412" spans="16:51" s="8" customFormat="1" x14ac:dyDescent="0.2">
      <c r="P412" s="147"/>
      <c r="Q412" s="147"/>
      <c r="V412" s="114"/>
      <c r="W412" s="114"/>
      <c r="X412" s="147"/>
      <c r="Y412" s="147"/>
      <c r="AB412" s="11"/>
      <c r="AC412" s="11"/>
      <c r="AJ412" s="147"/>
      <c r="AL412" s="83"/>
      <c r="AM412" s="83"/>
      <c r="AN412" s="14"/>
      <c r="AO412" s="14"/>
      <c r="AP412" s="491"/>
      <c r="AQ412" s="491"/>
      <c r="AR412" s="491"/>
      <c r="AS412" s="491"/>
      <c r="AT412" s="491"/>
      <c r="AU412" s="491"/>
      <c r="AY412" s="491"/>
    </row>
    <row r="413" spans="16:51" s="8" customFormat="1" x14ac:dyDescent="0.2">
      <c r="P413" s="147"/>
      <c r="Q413" s="147"/>
      <c r="V413" s="114"/>
      <c r="W413" s="114"/>
      <c r="X413" s="147"/>
      <c r="Y413" s="147"/>
      <c r="AB413" s="11"/>
      <c r="AC413" s="11"/>
      <c r="AJ413" s="147"/>
      <c r="AL413" s="83"/>
      <c r="AM413" s="83"/>
      <c r="AN413" s="14"/>
      <c r="AO413" s="14"/>
      <c r="AP413" s="491"/>
      <c r="AQ413" s="491"/>
      <c r="AR413" s="491"/>
      <c r="AS413" s="491"/>
      <c r="AT413" s="491"/>
      <c r="AU413" s="491"/>
      <c r="AY413" s="491"/>
    </row>
    <row r="414" spans="16:51" s="8" customFormat="1" x14ac:dyDescent="0.2">
      <c r="P414" s="147"/>
      <c r="Q414" s="147"/>
      <c r="V414" s="114"/>
      <c r="W414" s="114"/>
      <c r="X414" s="147"/>
      <c r="Y414" s="147"/>
      <c r="AB414" s="11"/>
      <c r="AC414" s="11"/>
      <c r="AJ414" s="147"/>
      <c r="AL414" s="83"/>
      <c r="AM414" s="83"/>
      <c r="AN414" s="14"/>
      <c r="AO414" s="14"/>
      <c r="AP414" s="491"/>
      <c r="AQ414" s="491"/>
      <c r="AR414" s="491"/>
      <c r="AS414" s="491"/>
      <c r="AT414" s="491"/>
      <c r="AU414" s="491"/>
      <c r="AY414" s="491"/>
    </row>
    <row r="415" spans="16:51" s="8" customFormat="1" x14ac:dyDescent="0.2">
      <c r="P415" s="147"/>
      <c r="Q415" s="147"/>
      <c r="V415" s="114"/>
      <c r="W415" s="114"/>
      <c r="X415" s="147"/>
      <c r="Y415" s="147"/>
      <c r="AB415" s="11"/>
      <c r="AC415" s="11"/>
      <c r="AJ415" s="147"/>
      <c r="AL415" s="83"/>
      <c r="AM415" s="83"/>
      <c r="AN415" s="14"/>
      <c r="AO415" s="14"/>
      <c r="AP415" s="491"/>
      <c r="AQ415" s="491"/>
      <c r="AR415" s="491"/>
      <c r="AS415" s="491"/>
      <c r="AT415" s="491"/>
      <c r="AU415" s="491"/>
      <c r="AY415" s="491"/>
    </row>
    <row r="416" spans="16:51" s="8" customFormat="1" x14ac:dyDescent="0.2">
      <c r="P416" s="147"/>
      <c r="Q416" s="147"/>
      <c r="V416" s="114"/>
      <c r="W416" s="114"/>
      <c r="X416" s="147"/>
      <c r="Y416" s="147"/>
      <c r="AB416" s="11"/>
      <c r="AC416" s="11"/>
      <c r="AJ416" s="147"/>
      <c r="AL416" s="83"/>
      <c r="AM416" s="83"/>
      <c r="AN416" s="14"/>
      <c r="AO416" s="14"/>
      <c r="AP416" s="491"/>
      <c r="AQ416" s="491"/>
      <c r="AR416" s="491"/>
      <c r="AS416" s="491"/>
      <c r="AT416" s="491"/>
      <c r="AU416" s="491"/>
      <c r="AY416" s="491"/>
    </row>
    <row r="417" spans="16:51" s="8" customFormat="1" x14ac:dyDescent="0.2">
      <c r="P417" s="147"/>
      <c r="Q417" s="147"/>
      <c r="V417" s="114"/>
      <c r="W417" s="114"/>
      <c r="X417" s="147"/>
      <c r="Y417" s="147"/>
      <c r="AB417" s="11"/>
      <c r="AC417" s="11"/>
      <c r="AJ417" s="147"/>
      <c r="AL417" s="83"/>
      <c r="AM417" s="83"/>
      <c r="AN417" s="14"/>
      <c r="AO417" s="14"/>
      <c r="AP417" s="491"/>
      <c r="AQ417" s="491"/>
      <c r="AR417" s="491"/>
      <c r="AS417" s="491"/>
      <c r="AT417" s="491"/>
      <c r="AU417" s="491"/>
      <c r="AY417" s="491"/>
    </row>
    <row r="418" spans="16:51" s="8" customFormat="1" x14ac:dyDescent="0.2">
      <c r="P418" s="147"/>
      <c r="Q418" s="147"/>
      <c r="V418" s="114"/>
      <c r="W418" s="114"/>
      <c r="X418" s="147"/>
      <c r="Y418" s="147"/>
      <c r="AB418" s="11"/>
      <c r="AC418" s="11"/>
      <c r="AJ418" s="147"/>
      <c r="AL418" s="83"/>
      <c r="AM418" s="83"/>
      <c r="AN418" s="14"/>
      <c r="AO418" s="14"/>
      <c r="AP418" s="491"/>
      <c r="AQ418" s="491"/>
      <c r="AR418" s="491"/>
      <c r="AS418" s="491"/>
      <c r="AT418" s="491"/>
      <c r="AU418" s="491"/>
      <c r="AY418" s="491"/>
    </row>
    <row r="419" spans="16:51" s="8" customFormat="1" x14ac:dyDescent="0.2">
      <c r="P419" s="147"/>
      <c r="Q419" s="147"/>
      <c r="V419" s="114"/>
      <c r="W419" s="114"/>
      <c r="X419" s="147"/>
      <c r="Y419" s="147"/>
      <c r="AB419" s="11"/>
      <c r="AC419" s="11"/>
      <c r="AJ419" s="147"/>
      <c r="AL419" s="83"/>
      <c r="AM419" s="83"/>
      <c r="AN419" s="14"/>
      <c r="AO419" s="14"/>
      <c r="AP419" s="491"/>
      <c r="AQ419" s="491"/>
      <c r="AR419" s="491"/>
      <c r="AS419" s="491"/>
      <c r="AT419" s="491"/>
      <c r="AU419" s="491"/>
      <c r="AY419" s="491"/>
    </row>
    <row r="420" spans="16:51" s="8" customFormat="1" x14ac:dyDescent="0.2">
      <c r="P420" s="147"/>
      <c r="Q420" s="147"/>
      <c r="V420" s="114"/>
      <c r="W420" s="114"/>
      <c r="X420" s="147"/>
      <c r="Y420" s="147"/>
      <c r="AB420" s="11"/>
      <c r="AC420" s="11"/>
      <c r="AJ420" s="147"/>
      <c r="AL420" s="83"/>
      <c r="AM420" s="83"/>
      <c r="AN420" s="14"/>
      <c r="AO420" s="14"/>
      <c r="AP420" s="491"/>
      <c r="AQ420" s="491"/>
      <c r="AR420" s="491"/>
      <c r="AS420" s="491"/>
      <c r="AT420" s="491"/>
      <c r="AU420" s="491"/>
      <c r="AY420" s="491"/>
    </row>
    <row r="421" spans="16:51" s="8" customFormat="1" x14ac:dyDescent="0.2">
      <c r="P421" s="147"/>
      <c r="Q421" s="147"/>
      <c r="V421" s="114"/>
      <c r="W421" s="114"/>
      <c r="X421" s="147"/>
      <c r="Y421" s="147"/>
      <c r="AB421" s="11"/>
      <c r="AC421" s="11"/>
      <c r="AJ421" s="147"/>
      <c r="AL421" s="83"/>
      <c r="AM421" s="83"/>
      <c r="AN421" s="14"/>
      <c r="AO421" s="14"/>
      <c r="AP421" s="491"/>
      <c r="AQ421" s="491"/>
      <c r="AR421" s="491"/>
      <c r="AS421" s="491"/>
      <c r="AT421" s="491"/>
      <c r="AU421" s="491"/>
      <c r="AY421" s="491"/>
    </row>
    <row r="422" spans="16:51" s="8" customFormat="1" x14ac:dyDescent="0.2">
      <c r="P422" s="147"/>
      <c r="Q422" s="147"/>
      <c r="V422" s="114"/>
      <c r="W422" s="114"/>
      <c r="X422" s="147"/>
      <c r="Y422" s="147"/>
      <c r="AB422" s="11"/>
      <c r="AC422" s="11"/>
      <c r="AJ422" s="147"/>
      <c r="AL422" s="83"/>
      <c r="AM422" s="83"/>
      <c r="AN422" s="14"/>
      <c r="AO422" s="14"/>
      <c r="AP422" s="491"/>
      <c r="AQ422" s="491"/>
      <c r="AR422" s="491"/>
      <c r="AS422" s="491"/>
      <c r="AT422" s="491"/>
      <c r="AU422" s="491"/>
      <c r="AY422" s="491"/>
    </row>
    <row r="423" spans="16:51" s="8" customFormat="1" x14ac:dyDescent="0.2">
      <c r="P423" s="147"/>
      <c r="Q423" s="147"/>
      <c r="V423" s="114"/>
      <c r="W423" s="114"/>
      <c r="X423" s="147"/>
      <c r="Y423" s="147"/>
      <c r="AB423" s="11"/>
      <c r="AC423" s="11"/>
      <c r="AJ423" s="147"/>
      <c r="AL423" s="83"/>
      <c r="AM423" s="83"/>
      <c r="AN423" s="14"/>
      <c r="AO423" s="14"/>
      <c r="AP423" s="491"/>
      <c r="AQ423" s="491"/>
      <c r="AR423" s="491"/>
      <c r="AS423" s="491"/>
      <c r="AT423" s="491"/>
      <c r="AU423" s="491"/>
      <c r="AY423" s="491"/>
    </row>
    <row r="424" spans="16:51" s="8" customFormat="1" x14ac:dyDescent="0.2">
      <c r="P424" s="147"/>
      <c r="Q424" s="147"/>
      <c r="V424" s="114"/>
      <c r="W424" s="114"/>
      <c r="X424" s="147"/>
      <c r="Y424" s="147"/>
      <c r="AB424" s="11"/>
      <c r="AC424" s="11"/>
      <c r="AJ424" s="147"/>
      <c r="AL424" s="83"/>
      <c r="AM424" s="83"/>
      <c r="AN424" s="14"/>
      <c r="AO424" s="14"/>
      <c r="AP424" s="491"/>
      <c r="AQ424" s="491"/>
      <c r="AR424" s="491"/>
      <c r="AS424" s="491"/>
      <c r="AT424" s="491"/>
      <c r="AU424" s="491"/>
      <c r="AY424" s="491"/>
    </row>
    <row r="425" spans="16:51" s="8" customFormat="1" x14ac:dyDescent="0.2">
      <c r="P425" s="147"/>
      <c r="Q425" s="147"/>
      <c r="V425" s="114"/>
      <c r="W425" s="114"/>
      <c r="X425" s="147"/>
      <c r="Y425" s="147"/>
      <c r="AB425" s="11"/>
      <c r="AC425" s="11"/>
      <c r="AJ425" s="147"/>
      <c r="AL425" s="83"/>
      <c r="AM425" s="83"/>
      <c r="AN425" s="14"/>
      <c r="AO425" s="14"/>
      <c r="AP425" s="491"/>
      <c r="AQ425" s="491"/>
      <c r="AR425" s="491"/>
      <c r="AS425" s="491"/>
      <c r="AT425" s="491"/>
      <c r="AU425" s="491"/>
      <c r="AY425" s="491"/>
    </row>
    <row r="426" spans="16:51" s="8" customFormat="1" x14ac:dyDescent="0.2">
      <c r="P426" s="147"/>
      <c r="Q426" s="147"/>
      <c r="V426" s="114"/>
      <c r="W426" s="114"/>
      <c r="X426" s="147"/>
      <c r="Y426" s="147"/>
      <c r="AB426" s="11"/>
      <c r="AC426" s="11"/>
      <c r="AJ426" s="147"/>
      <c r="AL426" s="83"/>
      <c r="AM426" s="83"/>
      <c r="AN426" s="14"/>
      <c r="AO426" s="14"/>
      <c r="AP426" s="491"/>
      <c r="AQ426" s="491"/>
      <c r="AR426" s="491"/>
      <c r="AS426" s="491"/>
      <c r="AT426" s="491"/>
      <c r="AU426" s="491"/>
      <c r="AY426" s="491"/>
    </row>
    <row r="427" spans="16:51" s="8" customFormat="1" x14ac:dyDescent="0.2">
      <c r="P427" s="147"/>
      <c r="Q427" s="147"/>
      <c r="V427" s="114"/>
      <c r="W427" s="114"/>
      <c r="X427" s="147"/>
      <c r="Y427" s="147"/>
      <c r="AB427" s="11"/>
      <c r="AC427" s="11"/>
      <c r="AJ427" s="147"/>
      <c r="AL427" s="83"/>
      <c r="AM427" s="83"/>
      <c r="AN427" s="14"/>
      <c r="AO427" s="14"/>
      <c r="AP427" s="491"/>
      <c r="AQ427" s="491"/>
      <c r="AR427" s="491"/>
      <c r="AS427" s="491"/>
      <c r="AT427" s="491"/>
      <c r="AU427" s="491"/>
      <c r="AY427" s="491"/>
    </row>
    <row r="428" spans="16:51" s="8" customFormat="1" x14ac:dyDescent="0.2">
      <c r="P428" s="147"/>
      <c r="Q428" s="147"/>
      <c r="V428" s="114"/>
      <c r="W428" s="114"/>
      <c r="X428" s="147"/>
      <c r="Y428" s="147"/>
      <c r="AB428" s="11"/>
      <c r="AC428" s="11"/>
      <c r="AJ428" s="147"/>
      <c r="AL428" s="83"/>
      <c r="AM428" s="83"/>
      <c r="AN428" s="14"/>
      <c r="AO428" s="14"/>
      <c r="AP428" s="491"/>
      <c r="AQ428" s="491"/>
      <c r="AR428" s="491"/>
      <c r="AS428" s="491"/>
      <c r="AT428" s="491"/>
      <c r="AU428" s="491"/>
      <c r="AY428" s="491"/>
    </row>
    <row r="429" spans="16:51" s="8" customFormat="1" x14ac:dyDescent="0.2">
      <c r="P429" s="147"/>
      <c r="Q429" s="147"/>
      <c r="V429" s="114"/>
      <c r="W429" s="114"/>
      <c r="X429" s="147"/>
      <c r="Y429" s="147"/>
      <c r="AB429" s="11"/>
      <c r="AC429" s="11"/>
      <c r="AJ429" s="147"/>
      <c r="AL429" s="83"/>
      <c r="AM429" s="83"/>
      <c r="AN429" s="14"/>
      <c r="AO429" s="14"/>
      <c r="AP429" s="491"/>
      <c r="AQ429" s="491"/>
      <c r="AR429" s="491"/>
      <c r="AS429" s="491"/>
      <c r="AT429" s="491"/>
      <c r="AU429" s="491"/>
      <c r="AY429" s="491"/>
    </row>
    <row r="430" spans="16:51" s="8" customFormat="1" x14ac:dyDescent="0.2">
      <c r="P430" s="147"/>
      <c r="Q430" s="147"/>
      <c r="V430" s="114"/>
      <c r="W430" s="114"/>
      <c r="X430" s="147"/>
      <c r="Y430" s="147"/>
      <c r="AB430" s="11"/>
      <c r="AC430" s="11"/>
      <c r="AJ430" s="147"/>
      <c r="AL430" s="83"/>
      <c r="AM430" s="83"/>
      <c r="AN430" s="14"/>
      <c r="AO430" s="14"/>
      <c r="AP430" s="491"/>
      <c r="AQ430" s="491"/>
      <c r="AR430" s="491"/>
      <c r="AS430" s="491"/>
      <c r="AT430" s="491"/>
      <c r="AU430" s="491"/>
      <c r="AY430" s="491"/>
    </row>
    <row r="431" spans="16:51" s="8" customFormat="1" x14ac:dyDescent="0.2">
      <c r="P431" s="147"/>
      <c r="Q431" s="147"/>
      <c r="V431" s="114"/>
      <c r="W431" s="114"/>
      <c r="X431" s="147"/>
      <c r="Y431" s="147"/>
      <c r="AB431" s="11"/>
      <c r="AC431" s="11"/>
      <c r="AJ431" s="147"/>
      <c r="AL431" s="83"/>
      <c r="AM431" s="83"/>
      <c r="AN431" s="14"/>
      <c r="AO431" s="14"/>
      <c r="AP431" s="491"/>
      <c r="AQ431" s="491"/>
      <c r="AR431" s="491"/>
      <c r="AS431" s="491"/>
      <c r="AT431" s="491"/>
      <c r="AU431" s="491"/>
      <c r="AY431" s="491"/>
    </row>
    <row r="432" spans="16:51" s="8" customFormat="1" x14ac:dyDescent="0.2">
      <c r="P432" s="147"/>
      <c r="Q432" s="147"/>
      <c r="V432" s="114"/>
      <c r="W432" s="114"/>
      <c r="X432" s="147"/>
      <c r="Y432" s="147"/>
      <c r="AB432" s="11"/>
      <c r="AC432" s="11"/>
      <c r="AJ432" s="147"/>
      <c r="AL432" s="83"/>
      <c r="AM432" s="83"/>
      <c r="AN432" s="14"/>
      <c r="AO432" s="14"/>
      <c r="AP432" s="491"/>
      <c r="AQ432" s="491"/>
      <c r="AR432" s="491"/>
      <c r="AS432" s="491"/>
      <c r="AT432" s="491"/>
      <c r="AU432" s="491"/>
      <c r="AY432" s="491"/>
    </row>
    <row r="433" spans="16:51" s="8" customFormat="1" x14ac:dyDescent="0.2">
      <c r="P433" s="147"/>
      <c r="Q433" s="147"/>
      <c r="V433" s="114"/>
      <c r="W433" s="114"/>
      <c r="X433" s="147"/>
      <c r="Y433" s="147"/>
      <c r="AB433" s="11"/>
      <c r="AC433" s="11"/>
      <c r="AJ433" s="147"/>
      <c r="AL433" s="83"/>
      <c r="AM433" s="83"/>
      <c r="AN433" s="14"/>
      <c r="AO433" s="14"/>
      <c r="AP433" s="491"/>
      <c r="AQ433" s="491"/>
      <c r="AR433" s="491"/>
      <c r="AS433" s="491"/>
      <c r="AT433" s="491"/>
      <c r="AU433" s="491"/>
      <c r="AY433" s="491"/>
    </row>
    <row r="434" spans="16:51" s="8" customFormat="1" x14ac:dyDescent="0.2">
      <c r="P434" s="147"/>
      <c r="Q434" s="147"/>
      <c r="V434" s="114"/>
      <c r="W434" s="114"/>
      <c r="X434" s="147"/>
      <c r="Y434" s="147"/>
      <c r="AB434" s="11"/>
      <c r="AC434" s="11"/>
      <c r="AJ434" s="147"/>
      <c r="AL434" s="83"/>
      <c r="AM434" s="83"/>
      <c r="AN434" s="14"/>
      <c r="AO434" s="14"/>
      <c r="AP434" s="491"/>
      <c r="AQ434" s="491"/>
      <c r="AR434" s="491"/>
      <c r="AS434" s="491"/>
      <c r="AT434" s="491"/>
      <c r="AU434" s="491"/>
      <c r="AY434" s="491"/>
    </row>
    <row r="435" spans="16:51" s="8" customFormat="1" x14ac:dyDescent="0.2">
      <c r="P435" s="147"/>
      <c r="Q435" s="147"/>
      <c r="V435" s="114"/>
      <c r="W435" s="114"/>
      <c r="X435" s="147"/>
      <c r="Y435" s="147"/>
      <c r="AB435" s="11"/>
      <c r="AC435" s="11"/>
      <c r="AJ435" s="147"/>
      <c r="AL435" s="83"/>
      <c r="AM435" s="83"/>
      <c r="AN435" s="14"/>
      <c r="AO435" s="14"/>
      <c r="AP435" s="491"/>
      <c r="AQ435" s="491"/>
      <c r="AR435" s="491"/>
      <c r="AS435" s="491"/>
      <c r="AT435" s="491"/>
      <c r="AU435" s="491"/>
      <c r="AY435" s="491"/>
    </row>
    <row r="436" spans="16:51" s="8" customFormat="1" x14ac:dyDescent="0.2">
      <c r="P436" s="147"/>
      <c r="Q436" s="147"/>
      <c r="V436" s="114"/>
      <c r="W436" s="114"/>
      <c r="X436" s="147"/>
      <c r="Y436" s="147"/>
      <c r="AB436" s="11"/>
      <c r="AC436" s="11"/>
      <c r="AJ436" s="147"/>
      <c r="AL436" s="83"/>
      <c r="AM436" s="83"/>
      <c r="AN436" s="14"/>
      <c r="AO436" s="14"/>
      <c r="AP436" s="491"/>
      <c r="AQ436" s="491"/>
      <c r="AR436" s="491"/>
      <c r="AS436" s="491"/>
      <c r="AT436" s="491"/>
      <c r="AU436" s="491"/>
      <c r="AY436" s="491"/>
    </row>
    <row r="437" spans="16:51" s="8" customFormat="1" x14ac:dyDescent="0.2">
      <c r="P437" s="147"/>
      <c r="Q437" s="147"/>
      <c r="V437" s="114"/>
      <c r="W437" s="114"/>
      <c r="X437" s="147"/>
      <c r="Y437" s="147"/>
      <c r="AB437" s="11"/>
      <c r="AC437" s="11"/>
      <c r="AJ437" s="147"/>
      <c r="AL437" s="83"/>
      <c r="AM437" s="83"/>
      <c r="AN437" s="14"/>
      <c r="AO437" s="14"/>
      <c r="AP437" s="491"/>
      <c r="AQ437" s="491"/>
      <c r="AR437" s="491"/>
      <c r="AS437" s="491"/>
      <c r="AT437" s="491"/>
      <c r="AU437" s="491"/>
      <c r="AY437" s="491"/>
    </row>
    <row r="438" spans="16:51" s="8" customFormat="1" x14ac:dyDescent="0.2">
      <c r="P438" s="147"/>
      <c r="Q438" s="147"/>
      <c r="V438" s="114"/>
      <c r="W438" s="114"/>
      <c r="X438" s="147"/>
      <c r="Y438" s="147"/>
      <c r="AB438" s="11"/>
      <c r="AC438" s="11"/>
      <c r="AJ438" s="147"/>
      <c r="AL438" s="83"/>
      <c r="AM438" s="83"/>
      <c r="AN438" s="14"/>
      <c r="AO438" s="14"/>
      <c r="AP438" s="491"/>
      <c r="AQ438" s="491"/>
      <c r="AR438" s="491"/>
      <c r="AS438" s="491"/>
      <c r="AT438" s="491"/>
      <c r="AU438" s="491"/>
      <c r="AY438" s="491"/>
    </row>
    <row r="439" spans="16:51" s="8" customFormat="1" x14ac:dyDescent="0.2">
      <c r="P439" s="147"/>
      <c r="Q439" s="147"/>
      <c r="V439" s="114"/>
      <c r="W439" s="114"/>
      <c r="X439" s="147"/>
      <c r="Y439" s="147"/>
      <c r="AB439" s="11"/>
      <c r="AC439" s="11"/>
      <c r="AJ439" s="147"/>
      <c r="AL439" s="83"/>
      <c r="AM439" s="83"/>
      <c r="AN439" s="14"/>
      <c r="AO439" s="14"/>
      <c r="AP439" s="491"/>
      <c r="AQ439" s="491"/>
      <c r="AR439" s="491"/>
      <c r="AS439" s="491"/>
      <c r="AT439" s="491"/>
      <c r="AU439" s="491"/>
      <c r="AY439" s="491"/>
    </row>
    <row r="440" spans="16:51" s="8" customFormat="1" x14ac:dyDescent="0.2">
      <c r="P440" s="147"/>
      <c r="Q440" s="147"/>
      <c r="V440" s="114"/>
      <c r="W440" s="114"/>
      <c r="X440" s="147"/>
      <c r="Y440" s="147"/>
      <c r="AB440" s="11"/>
      <c r="AC440" s="11"/>
      <c r="AJ440" s="147"/>
      <c r="AL440" s="83"/>
      <c r="AM440" s="83"/>
      <c r="AN440" s="14"/>
      <c r="AO440" s="14"/>
      <c r="AP440" s="491"/>
      <c r="AQ440" s="491"/>
      <c r="AR440" s="491"/>
      <c r="AS440" s="491"/>
      <c r="AT440" s="491"/>
      <c r="AU440" s="491"/>
      <c r="AY440" s="491"/>
    </row>
    <row r="441" spans="16:51" s="8" customFormat="1" x14ac:dyDescent="0.2">
      <c r="P441" s="147"/>
      <c r="Q441" s="147"/>
      <c r="V441" s="114"/>
      <c r="W441" s="114"/>
      <c r="X441" s="147"/>
      <c r="Y441" s="147"/>
      <c r="AB441" s="11"/>
      <c r="AC441" s="11"/>
      <c r="AJ441" s="147"/>
      <c r="AL441" s="83"/>
      <c r="AM441" s="83"/>
      <c r="AN441" s="14"/>
      <c r="AO441" s="14"/>
      <c r="AP441" s="491"/>
      <c r="AQ441" s="491"/>
      <c r="AR441" s="491"/>
      <c r="AS441" s="491"/>
      <c r="AT441" s="491"/>
      <c r="AU441" s="491"/>
      <c r="AY441" s="491"/>
    </row>
    <row r="442" spans="16:51" s="8" customFormat="1" x14ac:dyDescent="0.2">
      <c r="P442" s="147"/>
      <c r="Q442" s="147"/>
      <c r="V442" s="114"/>
      <c r="W442" s="114"/>
      <c r="X442" s="147"/>
      <c r="Y442" s="147"/>
      <c r="AB442" s="11"/>
      <c r="AC442" s="11"/>
      <c r="AJ442" s="147"/>
      <c r="AL442" s="83"/>
      <c r="AM442" s="83"/>
      <c r="AN442" s="14"/>
      <c r="AO442" s="14"/>
      <c r="AP442" s="491"/>
      <c r="AQ442" s="491"/>
      <c r="AR442" s="491"/>
      <c r="AS442" s="491"/>
      <c r="AT442" s="491"/>
      <c r="AU442" s="491"/>
      <c r="AY442" s="491"/>
    </row>
    <row r="443" spans="16:51" s="8" customFormat="1" x14ac:dyDescent="0.2">
      <c r="P443" s="147"/>
      <c r="Q443" s="147"/>
      <c r="V443" s="114"/>
      <c r="W443" s="114"/>
      <c r="X443" s="147"/>
      <c r="Y443" s="147"/>
      <c r="AB443" s="11"/>
      <c r="AC443" s="11"/>
      <c r="AJ443" s="147"/>
      <c r="AL443" s="83"/>
      <c r="AM443" s="83"/>
      <c r="AN443" s="14"/>
      <c r="AO443" s="14"/>
      <c r="AP443" s="491"/>
      <c r="AQ443" s="491"/>
      <c r="AR443" s="491"/>
      <c r="AS443" s="491"/>
      <c r="AT443" s="491"/>
      <c r="AU443" s="491"/>
      <c r="AY443" s="491"/>
    </row>
    <row r="444" spans="16:51" s="8" customFormat="1" x14ac:dyDescent="0.2">
      <c r="P444" s="147"/>
      <c r="Q444" s="147"/>
      <c r="V444" s="114"/>
      <c r="W444" s="114"/>
      <c r="X444" s="147"/>
      <c r="Y444" s="147"/>
      <c r="AB444" s="11"/>
      <c r="AC444" s="11"/>
      <c r="AJ444" s="147"/>
      <c r="AL444" s="83"/>
      <c r="AM444" s="83"/>
      <c r="AN444" s="14"/>
      <c r="AO444" s="14"/>
      <c r="AP444" s="491"/>
      <c r="AQ444" s="491"/>
      <c r="AR444" s="491"/>
      <c r="AS444" s="491"/>
      <c r="AT444" s="491"/>
      <c r="AU444" s="491"/>
      <c r="AY444" s="491"/>
    </row>
    <row r="445" spans="16:51" s="8" customFormat="1" x14ac:dyDescent="0.2">
      <c r="P445" s="147"/>
      <c r="Q445" s="147"/>
      <c r="V445" s="114"/>
      <c r="W445" s="114"/>
      <c r="X445" s="147"/>
      <c r="Y445" s="147"/>
      <c r="AB445" s="11"/>
      <c r="AC445" s="11"/>
      <c r="AJ445" s="147"/>
      <c r="AL445" s="83"/>
      <c r="AM445" s="83"/>
      <c r="AN445" s="14"/>
      <c r="AO445" s="14"/>
      <c r="AP445" s="491"/>
      <c r="AQ445" s="491"/>
      <c r="AR445" s="491"/>
      <c r="AS445" s="491"/>
      <c r="AT445" s="491"/>
      <c r="AU445" s="491"/>
      <c r="AY445" s="491"/>
    </row>
    <row r="446" spans="16:51" s="8" customFormat="1" x14ac:dyDescent="0.2">
      <c r="P446" s="147"/>
      <c r="Q446" s="147"/>
      <c r="V446" s="114"/>
      <c r="W446" s="114"/>
      <c r="X446" s="147"/>
      <c r="Y446" s="147"/>
      <c r="AB446" s="11"/>
      <c r="AC446" s="11"/>
      <c r="AJ446" s="147"/>
      <c r="AL446" s="83"/>
      <c r="AM446" s="83"/>
      <c r="AN446" s="14"/>
      <c r="AO446" s="14"/>
      <c r="AP446" s="491"/>
      <c r="AQ446" s="491"/>
      <c r="AR446" s="491"/>
      <c r="AS446" s="491"/>
      <c r="AT446" s="491"/>
      <c r="AU446" s="491"/>
      <c r="AY446" s="491"/>
    </row>
    <row r="447" spans="16:51" s="8" customFormat="1" x14ac:dyDescent="0.2">
      <c r="P447" s="147"/>
      <c r="Q447" s="147"/>
      <c r="V447" s="114"/>
      <c r="W447" s="114"/>
      <c r="X447" s="147"/>
      <c r="Y447" s="147"/>
      <c r="AB447" s="11"/>
      <c r="AC447" s="11"/>
      <c r="AJ447" s="147"/>
      <c r="AL447" s="83"/>
      <c r="AM447" s="83"/>
      <c r="AN447" s="14"/>
      <c r="AO447" s="14"/>
      <c r="AP447" s="491"/>
      <c r="AQ447" s="491"/>
      <c r="AR447" s="491"/>
      <c r="AS447" s="491"/>
      <c r="AT447" s="491"/>
      <c r="AU447" s="491"/>
      <c r="AY447" s="491"/>
    </row>
    <row r="448" spans="16:51" s="8" customFormat="1" x14ac:dyDescent="0.2">
      <c r="P448" s="147"/>
      <c r="Q448" s="147"/>
      <c r="V448" s="114"/>
      <c r="W448" s="114"/>
      <c r="X448" s="147"/>
      <c r="Y448" s="147"/>
      <c r="AB448" s="11"/>
      <c r="AC448" s="11"/>
      <c r="AJ448" s="147"/>
      <c r="AL448" s="83"/>
      <c r="AM448" s="83"/>
      <c r="AN448" s="14"/>
      <c r="AO448" s="14"/>
      <c r="AP448" s="491"/>
      <c r="AQ448" s="491"/>
      <c r="AR448" s="491"/>
      <c r="AS448" s="491"/>
      <c r="AT448" s="491"/>
      <c r="AU448" s="491"/>
      <c r="AY448" s="491"/>
    </row>
    <row r="449" spans="16:51" s="8" customFormat="1" x14ac:dyDescent="0.2">
      <c r="P449" s="147"/>
      <c r="Q449" s="147"/>
      <c r="V449" s="114"/>
      <c r="W449" s="114"/>
      <c r="X449" s="147"/>
      <c r="Y449" s="147"/>
      <c r="AB449" s="11"/>
      <c r="AC449" s="11"/>
      <c r="AJ449" s="147"/>
      <c r="AL449" s="83"/>
      <c r="AM449" s="83"/>
      <c r="AN449" s="14"/>
      <c r="AO449" s="14"/>
      <c r="AP449" s="491"/>
      <c r="AQ449" s="491"/>
      <c r="AR449" s="491"/>
      <c r="AS449" s="491"/>
      <c r="AT449" s="491"/>
      <c r="AU449" s="491"/>
      <c r="AY449" s="491"/>
    </row>
    <row r="450" spans="16:51" s="8" customFormat="1" x14ac:dyDescent="0.2">
      <c r="P450" s="147"/>
      <c r="Q450" s="147"/>
      <c r="V450" s="114"/>
      <c r="W450" s="114"/>
      <c r="X450" s="147"/>
      <c r="Y450" s="147"/>
      <c r="AB450" s="11"/>
      <c r="AC450" s="11"/>
      <c r="AJ450" s="147"/>
      <c r="AL450" s="83"/>
      <c r="AM450" s="83"/>
      <c r="AN450" s="14"/>
      <c r="AO450" s="14"/>
      <c r="AP450" s="491"/>
      <c r="AQ450" s="491"/>
      <c r="AR450" s="491"/>
      <c r="AS450" s="491"/>
      <c r="AT450" s="491"/>
      <c r="AU450" s="491"/>
      <c r="AY450" s="491"/>
    </row>
    <row r="451" spans="16:51" s="8" customFormat="1" x14ac:dyDescent="0.2">
      <c r="P451" s="147"/>
      <c r="Q451" s="147"/>
      <c r="V451" s="114"/>
      <c r="W451" s="114"/>
      <c r="X451" s="147"/>
      <c r="Y451" s="147"/>
      <c r="AB451" s="11"/>
      <c r="AC451" s="11"/>
      <c r="AJ451" s="147"/>
      <c r="AL451" s="83"/>
      <c r="AM451" s="83"/>
      <c r="AN451" s="14"/>
      <c r="AO451" s="14"/>
      <c r="AP451" s="491"/>
      <c r="AQ451" s="491"/>
      <c r="AR451" s="491"/>
      <c r="AS451" s="491"/>
      <c r="AT451" s="491"/>
      <c r="AU451" s="491"/>
      <c r="AY451" s="491"/>
    </row>
    <row r="452" spans="16:51" s="8" customFormat="1" x14ac:dyDescent="0.2">
      <c r="P452" s="147"/>
      <c r="Q452" s="147"/>
      <c r="V452" s="114"/>
      <c r="W452" s="114"/>
      <c r="X452" s="147"/>
      <c r="Y452" s="147"/>
      <c r="AB452" s="11"/>
      <c r="AC452" s="11"/>
      <c r="AJ452" s="147"/>
      <c r="AL452" s="83"/>
      <c r="AM452" s="83"/>
      <c r="AN452" s="14"/>
      <c r="AO452" s="14"/>
      <c r="AP452" s="491"/>
      <c r="AQ452" s="491"/>
      <c r="AR452" s="491"/>
      <c r="AS452" s="491"/>
      <c r="AT452" s="491"/>
      <c r="AU452" s="491"/>
      <c r="AY452" s="491"/>
    </row>
    <row r="453" spans="16:51" s="8" customFormat="1" x14ac:dyDescent="0.2">
      <c r="P453" s="147"/>
      <c r="Q453" s="147"/>
      <c r="V453" s="114"/>
      <c r="W453" s="114"/>
      <c r="X453" s="147"/>
      <c r="Y453" s="147"/>
      <c r="AB453" s="11"/>
      <c r="AC453" s="11"/>
      <c r="AJ453" s="147"/>
      <c r="AL453" s="83"/>
      <c r="AM453" s="83"/>
      <c r="AN453" s="14"/>
      <c r="AO453" s="14"/>
      <c r="AP453" s="491"/>
      <c r="AQ453" s="491"/>
      <c r="AR453" s="491"/>
      <c r="AS453" s="491"/>
      <c r="AT453" s="491"/>
      <c r="AU453" s="491"/>
      <c r="AY453" s="491"/>
    </row>
    <row r="454" spans="16:51" s="8" customFormat="1" x14ac:dyDescent="0.2">
      <c r="P454" s="147"/>
      <c r="Q454" s="147"/>
      <c r="V454" s="114"/>
      <c r="W454" s="114"/>
      <c r="X454" s="147"/>
      <c r="Y454" s="147"/>
      <c r="AB454" s="11"/>
      <c r="AC454" s="11"/>
      <c r="AJ454" s="147"/>
      <c r="AL454" s="83"/>
      <c r="AM454" s="83"/>
      <c r="AN454" s="14"/>
      <c r="AO454" s="14"/>
      <c r="AP454" s="491"/>
      <c r="AQ454" s="491"/>
      <c r="AR454" s="491"/>
      <c r="AS454" s="491"/>
      <c r="AT454" s="491"/>
      <c r="AU454" s="491"/>
      <c r="AY454" s="491"/>
    </row>
    <row r="455" spans="16:51" s="8" customFormat="1" x14ac:dyDescent="0.2">
      <c r="P455" s="147"/>
      <c r="Q455" s="147"/>
      <c r="V455" s="114"/>
      <c r="W455" s="114"/>
      <c r="X455" s="147"/>
      <c r="Y455" s="147"/>
      <c r="AB455" s="11"/>
      <c r="AC455" s="11"/>
      <c r="AJ455" s="147"/>
      <c r="AL455" s="83"/>
      <c r="AM455" s="83"/>
      <c r="AN455" s="14"/>
      <c r="AO455" s="14"/>
      <c r="AP455" s="491"/>
      <c r="AQ455" s="491"/>
      <c r="AR455" s="491"/>
      <c r="AS455" s="491"/>
      <c r="AT455" s="491"/>
      <c r="AU455" s="491"/>
      <c r="AY455" s="491"/>
    </row>
    <row r="456" spans="16:51" s="8" customFormat="1" x14ac:dyDescent="0.2">
      <c r="P456" s="147"/>
      <c r="Q456" s="147"/>
      <c r="V456" s="114"/>
      <c r="W456" s="114"/>
      <c r="X456" s="147"/>
      <c r="Y456" s="147"/>
      <c r="AB456" s="11"/>
      <c r="AC456" s="11"/>
      <c r="AJ456" s="147"/>
      <c r="AL456" s="83"/>
      <c r="AM456" s="83"/>
      <c r="AN456" s="14"/>
      <c r="AO456" s="14"/>
      <c r="AP456" s="491"/>
      <c r="AQ456" s="491"/>
      <c r="AR456" s="491"/>
      <c r="AS456" s="491"/>
      <c r="AT456" s="491"/>
      <c r="AU456" s="491"/>
      <c r="AY456" s="491"/>
    </row>
    <row r="457" spans="16:51" s="8" customFormat="1" x14ac:dyDescent="0.2">
      <c r="P457" s="147"/>
      <c r="Q457" s="147"/>
      <c r="V457" s="114"/>
      <c r="W457" s="114"/>
      <c r="X457" s="147"/>
      <c r="Y457" s="147"/>
      <c r="AB457" s="11"/>
      <c r="AC457" s="11"/>
      <c r="AJ457" s="147"/>
      <c r="AL457" s="83"/>
      <c r="AM457" s="83"/>
      <c r="AN457" s="14"/>
      <c r="AO457" s="14"/>
      <c r="AP457" s="491"/>
      <c r="AQ457" s="491"/>
      <c r="AR457" s="491"/>
      <c r="AS457" s="491"/>
      <c r="AT457" s="491"/>
      <c r="AU457" s="491"/>
      <c r="AY457" s="491"/>
    </row>
    <row r="458" spans="16:51" s="8" customFormat="1" x14ac:dyDescent="0.2">
      <c r="P458" s="147"/>
      <c r="Q458" s="147"/>
      <c r="V458" s="114"/>
      <c r="W458" s="114"/>
      <c r="X458" s="147"/>
      <c r="Y458" s="147"/>
      <c r="AB458" s="11"/>
      <c r="AC458" s="11"/>
      <c r="AJ458" s="147"/>
      <c r="AL458" s="83"/>
      <c r="AM458" s="83"/>
      <c r="AN458" s="14"/>
      <c r="AO458" s="14"/>
      <c r="AP458" s="491"/>
      <c r="AQ458" s="491"/>
      <c r="AR458" s="491"/>
      <c r="AS458" s="491"/>
      <c r="AT458" s="491"/>
      <c r="AU458" s="491"/>
      <c r="AY458" s="491"/>
    </row>
    <row r="459" spans="16:51" s="8" customFormat="1" x14ac:dyDescent="0.2">
      <c r="P459" s="147"/>
      <c r="Q459" s="147"/>
      <c r="V459" s="114"/>
      <c r="W459" s="114"/>
      <c r="X459" s="147"/>
      <c r="Y459" s="147"/>
      <c r="AB459" s="11"/>
      <c r="AC459" s="11"/>
      <c r="AJ459" s="147"/>
      <c r="AL459" s="83"/>
      <c r="AM459" s="83"/>
      <c r="AN459" s="14"/>
      <c r="AO459" s="14"/>
      <c r="AP459" s="491"/>
      <c r="AQ459" s="491"/>
      <c r="AR459" s="491"/>
      <c r="AS459" s="491"/>
      <c r="AT459" s="491"/>
      <c r="AU459" s="491"/>
      <c r="AY459" s="491"/>
    </row>
    <row r="460" spans="16:51" s="8" customFormat="1" x14ac:dyDescent="0.2">
      <c r="P460" s="147"/>
      <c r="Q460" s="147"/>
      <c r="V460" s="114"/>
      <c r="W460" s="114"/>
      <c r="X460" s="147"/>
      <c r="Y460" s="147"/>
      <c r="AB460" s="11"/>
      <c r="AC460" s="11"/>
      <c r="AJ460" s="147"/>
      <c r="AL460" s="83"/>
      <c r="AM460" s="83"/>
      <c r="AN460" s="14"/>
      <c r="AO460" s="14"/>
      <c r="AP460" s="491"/>
      <c r="AQ460" s="491"/>
      <c r="AR460" s="491"/>
      <c r="AS460" s="491"/>
      <c r="AT460" s="491"/>
      <c r="AU460" s="491"/>
      <c r="AY460" s="491"/>
    </row>
    <row r="461" spans="16:51" s="8" customFormat="1" x14ac:dyDescent="0.2">
      <c r="P461" s="147"/>
      <c r="Q461" s="147"/>
      <c r="V461" s="114"/>
      <c r="W461" s="114"/>
      <c r="X461" s="147"/>
      <c r="Y461" s="147"/>
      <c r="AB461" s="11"/>
      <c r="AC461" s="11"/>
      <c r="AJ461" s="147"/>
      <c r="AL461" s="83"/>
      <c r="AM461" s="83"/>
      <c r="AN461" s="14"/>
      <c r="AO461" s="14"/>
      <c r="AP461" s="491"/>
      <c r="AQ461" s="491"/>
      <c r="AR461" s="491"/>
      <c r="AS461" s="491"/>
      <c r="AT461" s="491"/>
      <c r="AU461" s="491"/>
      <c r="AY461" s="491"/>
    </row>
    <row r="462" spans="16:51" s="8" customFormat="1" x14ac:dyDescent="0.2">
      <c r="P462" s="147"/>
      <c r="Q462" s="147"/>
      <c r="V462" s="114"/>
      <c r="W462" s="114"/>
      <c r="X462" s="147"/>
      <c r="Y462" s="147"/>
      <c r="AB462" s="11"/>
      <c r="AC462" s="11"/>
      <c r="AJ462" s="147"/>
      <c r="AL462" s="83"/>
      <c r="AM462" s="83"/>
      <c r="AN462" s="14"/>
      <c r="AO462" s="14"/>
      <c r="AP462" s="491"/>
      <c r="AQ462" s="491"/>
      <c r="AR462" s="491"/>
      <c r="AS462" s="491"/>
      <c r="AT462" s="491"/>
      <c r="AU462" s="491"/>
      <c r="AY462" s="491"/>
    </row>
    <row r="463" spans="16:51" s="8" customFormat="1" x14ac:dyDescent="0.2">
      <c r="P463" s="147"/>
      <c r="Q463" s="147"/>
      <c r="V463" s="114"/>
      <c r="W463" s="114"/>
      <c r="X463" s="147"/>
      <c r="Y463" s="147"/>
      <c r="AB463" s="11"/>
      <c r="AC463" s="11"/>
      <c r="AJ463" s="147"/>
      <c r="AL463" s="83"/>
      <c r="AM463" s="83"/>
      <c r="AN463" s="14"/>
      <c r="AO463" s="14"/>
      <c r="AP463" s="491"/>
      <c r="AQ463" s="491"/>
      <c r="AR463" s="491"/>
      <c r="AS463" s="491"/>
      <c r="AT463" s="491"/>
      <c r="AU463" s="491"/>
      <c r="AY463" s="491"/>
    </row>
    <row r="464" spans="16:51" s="8" customFormat="1" x14ac:dyDescent="0.2">
      <c r="P464" s="147"/>
      <c r="Q464" s="147"/>
      <c r="V464" s="114"/>
      <c r="W464" s="114"/>
      <c r="X464" s="147"/>
      <c r="Y464" s="147"/>
      <c r="AB464" s="11"/>
      <c r="AC464" s="11"/>
      <c r="AJ464" s="147"/>
      <c r="AL464" s="83"/>
      <c r="AM464" s="83"/>
      <c r="AN464" s="14"/>
      <c r="AO464" s="14"/>
      <c r="AP464" s="491"/>
      <c r="AQ464" s="491"/>
      <c r="AR464" s="491"/>
      <c r="AS464" s="491"/>
      <c r="AT464" s="491"/>
      <c r="AU464" s="491"/>
      <c r="AY464" s="491"/>
    </row>
    <row r="465" spans="16:51" s="8" customFormat="1" x14ac:dyDescent="0.2">
      <c r="P465" s="147"/>
      <c r="Q465" s="147"/>
      <c r="V465" s="114"/>
      <c r="W465" s="114"/>
      <c r="X465" s="147"/>
      <c r="Y465" s="147"/>
      <c r="AB465" s="11"/>
      <c r="AC465" s="11"/>
      <c r="AJ465" s="147"/>
      <c r="AL465" s="83"/>
      <c r="AM465" s="83"/>
      <c r="AN465" s="14"/>
      <c r="AO465" s="14"/>
      <c r="AP465" s="491"/>
      <c r="AQ465" s="491"/>
      <c r="AR465" s="491"/>
      <c r="AS465" s="491"/>
      <c r="AT465" s="491"/>
      <c r="AU465" s="491"/>
      <c r="AY465" s="491"/>
    </row>
    <row r="466" spans="16:51" s="8" customFormat="1" x14ac:dyDescent="0.2">
      <c r="P466" s="147"/>
      <c r="Q466" s="147"/>
      <c r="V466" s="114"/>
      <c r="W466" s="114"/>
      <c r="X466" s="147"/>
      <c r="Y466" s="147"/>
      <c r="AB466" s="11"/>
      <c r="AC466" s="11"/>
      <c r="AJ466" s="147"/>
      <c r="AL466" s="83"/>
      <c r="AM466" s="83"/>
      <c r="AN466" s="14"/>
      <c r="AO466" s="14"/>
      <c r="AP466" s="491"/>
      <c r="AQ466" s="491"/>
      <c r="AR466" s="491"/>
      <c r="AS466" s="491"/>
      <c r="AT466" s="491"/>
      <c r="AU466" s="491"/>
      <c r="AY466" s="491"/>
    </row>
    <row r="467" spans="16:51" s="8" customFormat="1" x14ac:dyDescent="0.2">
      <c r="P467" s="147"/>
      <c r="Q467" s="147"/>
      <c r="V467" s="114"/>
      <c r="W467" s="114"/>
      <c r="X467" s="147"/>
      <c r="Y467" s="147"/>
      <c r="AB467" s="11"/>
      <c r="AC467" s="11"/>
      <c r="AJ467" s="147"/>
      <c r="AL467" s="83"/>
      <c r="AM467" s="83"/>
      <c r="AN467" s="14"/>
      <c r="AO467" s="14"/>
      <c r="AP467" s="491"/>
      <c r="AQ467" s="491"/>
      <c r="AR467" s="491"/>
      <c r="AS467" s="491"/>
      <c r="AT467" s="491"/>
      <c r="AU467" s="491"/>
      <c r="AY467" s="491"/>
    </row>
    <row r="468" spans="16:51" s="8" customFormat="1" x14ac:dyDescent="0.2">
      <c r="P468" s="147"/>
      <c r="Q468" s="147"/>
      <c r="V468" s="114"/>
      <c r="W468" s="114"/>
      <c r="X468" s="147"/>
      <c r="Y468" s="147"/>
      <c r="AB468" s="11"/>
      <c r="AC468" s="11"/>
      <c r="AJ468" s="147"/>
      <c r="AL468" s="83"/>
      <c r="AM468" s="83"/>
      <c r="AN468" s="14"/>
      <c r="AO468" s="14"/>
      <c r="AP468" s="491"/>
      <c r="AQ468" s="491"/>
      <c r="AR468" s="491"/>
      <c r="AS468" s="491"/>
      <c r="AT468" s="491"/>
      <c r="AU468" s="491"/>
      <c r="AY468" s="491"/>
    </row>
    <row r="469" spans="16:51" s="8" customFormat="1" x14ac:dyDescent="0.2">
      <c r="P469" s="147"/>
      <c r="Q469" s="147"/>
      <c r="V469" s="114"/>
      <c r="W469" s="114"/>
      <c r="X469" s="147"/>
      <c r="Y469" s="147"/>
      <c r="AB469" s="11"/>
      <c r="AC469" s="11"/>
      <c r="AJ469" s="147"/>
      <c r="AL469" s="83"/>
      <c r="AM469" s="83"/>
      <c r="AN469" s="14"/>
      <c r="AO469" s="14"/>
      <c r="AP469" s="491"/>
      <c r="AQ469" s="491"/>
      <c r="AR469" s="491"/>
      <c r="AS469" s="491"/>
      <c r="AT469" s="491"/>
      <c r="AU469" s="491"/>
      <c r="AY469" s="491"/>
    </row>
    <row r="470" spans="16:51" s="8" customFormat="1" x14ac:dyDescent="0.2">
      <c r="P470" s="147"/>
      <c r="Q470" s="147"/>
      <c r="V470" s="114"/>
      <c r="W470" s="114"/>
      <c r="X470" s="147"/>
      <c r="Y470" s="147"/>
      <c r="AB470" s="11"/>
      <c r="AC470" s="11"/>
      <c r="AJ470" s="147"/>
      <c r="AL470" s="83"/>
      <c r="AM470" s="83"/>
      <c r="AN470" s="14"/>
      <c r="AO470" s="14"/>
      <c r="AP470" s="491"/>
      <c r="AQ470" s="491"/>
      <c r="AR470" s="491"/>
      <c r="AS470" s="491"/>
      <c r="AT470" s="491"/>
      <c r="AU470" s="491"/>
      <c r="AY470" s="491"/>
    </row>
    <row r="471" spans="16:51" s="8" customFormat="1" x14ac:dyDescent="0.2">
      <c r="P471" s="147"/>
      <c r="Q471" s="147"/>
      <c r="V471" s="114"/>
      <c r="W471" s="114"/>
      <c r="X471" s="147"/>
      <c r="Y471" s="147"/>
      <c r="AB471" s="11"/>
      <c r="AC471" s="11"/>
      <c r="AJ471" s="147"/>
      <c r="AL471" s="83"/>
      <c r="AM471" s="83"/>
      <c r="AN471" s="14"/>
      <c r="AO471" s="14"/>
      <c r="AP471" s="491"/>
      <c r="AQ471" s="491"/>
      <c r="AR471" s="491"/>
      <c r="AS471" s="491"/>
      <c r="AT471" s="491"/>
      <c r="AU471" s="491"/>
      <c r="AY471" s="491"/>
    </row>
    <row r="472" spans="16:51" s="8" customFormat="1" x14ac:dyDescent="0.2">
      <c r="P472" s="147"/>
      <c r="Q472" s="147"/>
      <c r="V472" s="114"/>
      <c r="W472" s="114"/>
      <c r="X472" s="147"/>
      <c r="Y472" s="147"/>
      <c r="AB472" s="11"/>
      <c r="AC472" s="11"/>
      <c r="AJ472" s="147"/>
      <c r="AL472" s="83"/>
      <c r="AM472" s="83"/>
      <c r="AN472" s="14"/>
      <c r="AO472" s="14"/>
      <c r="AP472" s="491"/>
      <c r="AQ472" s="491"/>
      <c r="AR472" s="491"/>
      <c r="AS472" s="491"/>
      <c r="AT472" s="491"/>
      <c r="AU472" s="491"/>
      <c r="AY472" s="491"/>
    </row>
    <row r="473" spans="16:51" s="8" customFormat="1" x14ac:dyDescent="0.2">
      <c r="P473" s="147"/>
      <c r="Q473" s="147"/>
      <c r="V473" s="114"/>
      <c r="W473" s="114"/>
      <c r="X473" s="147"/>
      <c r="Y473" s="147"/>
      <c r="AB473" s="11"/>
      <c r="AC473" s="11"/>
      <c r="AJ473" s="147"/>
      <c r="AL473" s="83"/>
      <c r="AM473" s="83"/>
      <c r="AN473" s="14"/>
      <c r="AO473" s="14"/>
      <c r="AP473" s="491"/>
      <c r="AQ473" s="491"/>
      <c r="AR473" s="491"/>
      <c r="AS473" s="491"/>
      <c r="AT473" s="491"/>
      <c r="AU473" s="491"/>
      <c r="AY473" s="491"/>
    </row>
    <row r="474" spans="16:51" s="8" customFormat="1" x14ac:dyDescent="0.2">
      <c r="P474" s="147"/>
      <c r="Q474" s="147"/>
      <c r="V474" s="114"/>
      <c r="W474" s="114"/>
      <c r="X474" s="147"/>
      <c r="Y474" s="147"/>
      <c r="AB474" s="11"/>
      <c r="AC474" s="11"/>
      <c r="AJ474" s="147"/>
      <c r="AL474" s="83"/>
      <c r="AM474" s="83"/>
      <c r="AN474" s="14"/>
      <c r="AO474" s="14"/>
      <c r="AP474" s="491"/>
      <c r="AQ474" s="491"/>
      <c r="AR474" s="491"/>
      <c r="AS474" s="491"/>
      <c r="AT474" s="491"/>
      <c r="AU474" s="491"/>
      <c r="AY474" s="491"/>
    </row>
    <row r="475" spans="16:51" s="8" customFormat="1" x14ac:dyDescent="0.2">
      <c r="P475" s="147"/>
      <c r="Q475" s="147"/>
      <c r="V475" s="114"/>
      <c r="W475" s="114"/>
      <c r="X475" s="147"/>
      <c r="Y475" s="147"/>
      <c r="AB475" s="11"/>
      <c r="AC475" s="11"/>
      <c r="AJ475" s="147"/>
      <c r="AL475" s="83"/>
      <c r="AM475" s="83"/>
      <c r="AN475" s="14"/>
      <c r="AO475" s="14"/>
      <c r="AP475" s="491"/>
      <c r="AQ475" s="491"/>
      <c r="AR475" s="491"/>
      <c r="AS475" s="491"/>
      <c r="AT475" s="491"/>
      <c r="AU475" s="491"/>
      <c r="AY475" s="491"/>
    </row>
    <row r="476" spans="16:51" s="8" customFormat="1" x14ac:dyDescent="0.2">
      <c r="P476" s="147"/>
      <c r="Q476" s="147"/>
      <c r="V476" s="114"/>
      <c r="W476" s="114"/>
      <c r="X476" s="147"/>
      <c r="Y476" s="147"/>
      <c r="AB476" s="11"/>
      <c r="AC476" s="11"/>
      <c r="AJ476" s="147"/>
      <c r="AL476" s="83"/>
      <c r="AM476" s="83"/>
      <c r="AN476" s="14"/>
      <c r="AO476" s="14"/>
      <c r="AP476" s="491"/>
      <c r="AQ476" s="491"/>
      <c r="AR476" s="491"/>
      <c r="AS476" s="491"/>
      <c r="AT476" s="491"/>
      <c r="AU476" s="491"/>
      <c r="AY476" s="491"/>
    </row>
    <row r="477" spans="16:51" s="8" customFormat="1" x14ac:dyDescent="0.2">
      <c r="P477" s="147"/>
      <c r="Q477" s="147"/>
      <c r="V477" s="114"/>
      <c r="W477" s="114"/>
      <c r="X477" s="147"/>
      <c r="Y477" s="147"/>
      <c r="AB477" s="11"/>
      <c r="AC477" s="11"/>
      <c r="AJ477" s="147"/>
      <c r="AL477" s="83"/>
      <c r="AM477" s="83"/>
      <c r="AN477" s="14"/>
      <c r="AO477" s="14"/>
      <c r="AP477" s="491"/>
      <c r="AQ477" s="491"/>
      <c r="AR477" s="491"/>
      <c r="AS477" s="491"/>
      <c r="AT477" s="491"/>
      <c r="AU477" s="491"/>
      <c r="AY477" s="491"/>
    </row>
    <row r="478" spans="16:51" s="8" customFormat="1" x14ac:dyDescent="0.2">
      <c r="P478" s="147"/>
      <c r="Q478" s="147"/>
      <c r="V478" s="114"/>
      <c r="W478" s="114"/>
      <c r="X478" s="147"/>
      <c r="Y478" s="147"/>
      <c r="AB478" s="11"/>
      <c r="AC478" s="11"/>
      <c r="AJ478" s="147"/>
      <c r="AL478" s="83"/>
      <c r="AM478" s="83"/>
      <c r="AN478" s="14"/>
      <c r="AO478" s="14"/>
      <c r="AP478" s="491"/>
      <c r="AQ478" s="491"/>
      <c r="AR478" s="491"/>
      <c r="AS478" s="491"/>
      <c r="AT478" s="491"/>
      <c r="AU478" s="491"/>
      <c r="AY478" s="491"/>
    </row>
    <row r="479" spans="16:51" s="8" customFormat="1" x14ac:dyDescent="0.2">
      <c r="P479" s="147"/>
      <c r="Q479" s="147"/>
      <c r="V479" s="114"/>
      <c r="W479" s="114"/>
      <c r="X479" s="147"/>
      <c r="Y479" s="147"/>
      <c r="AB479" s="11"/>
      <c r="AC479" s="11"/>
      <c r="AJ479" s="147"/>
      <c r="AL479" s="83"/>
      <c r="AM479" s="83"/>
      <c r="AN479" s="14"/>
      <c r="AO479" s="14"/>
      <c r="AP479" s="491"/>
      <c r="AQ479" s="491"/>
      <c r="AR479" s="491"/>
      <c r="AS479" s="491"/>
      <c r="AT479" s="491"/>
      <c r="AU479" s="491"/>
      <c r="AY479" s="491"/>
    </row>
    <row r="480" spans="16:51" s="8" customFormat="1" x14ac:dyDescent="0.2">
      <c r="P480" s="147"/>
      <c r="Q480" s="147"/>
      <c r="V480" s="114"/>
      <c r="W480" s="114"/>
      <c r="X480" s="147"/>
      <c r="Y480" s="147"/>
      <c r="AB480" s="11"/>
      <c r="AC480" s="11"/>
      <c r="AJ480" s="147"/>
      <c r="AL480" s="83"/>
      <c r="AM480" s="83"/>
      <c r="AN480" s="14"/>
      <c r="AO480" s="14"/>
      <c r="AP480" s="491"/>
      <c r="AQ480" s="491"/>
      <c r="AR480" s="491"/>
      <c r="AS480" s="491"/>
      <c r="AT480" s="491"/>
      <c r="AU480" s="491"/>
      <c r="AY480" s="491"/>
    </row>
    <row r="481" spans="16:51" s="8" customFormat="1" x14ac:dyDescent="0.2">
      <c r="P481" s="147"/>
      <c r="Q481" s="147"/>
      <c r="V481" s="114"/>
      <c r="W481" s="114"/>
      <c r="X481" s="147"/>
      <c r="Y481" s="147"/>
      <c r="AB481" s="11"/>
      <c r="AC481" s="11"/>
      <c r="AJ481" s="147"/>
      <c r="AL481" s="83"/>
      <c r="AM481" s="83"/>
      <c r="AN481" s="14"/>
      <c r="AO481" s="14"/>
      <c r="AP481" s="491"/>
      <c r="AQ481" s="491"/>
      <c r="AR481" s="491"/>
      <c r="AS481" s="491"/>
      <c r="AT481" s="491"/>
      <c r="AU481" s="491"/>
      <c r="AY481" s="491"/>
    </row>
    <row r="482" spans="16:51" s="8" customFormat="1" x14ac:dyDescent="0.2">
      <c r="P482" s="147"/>
      <c r="Q482" s="147"/>
      <c r="V482" s="114"/>
      <c r="W482" s="114"/>
      <c r="X482" s="147"/>
      <c r="Y482" s="147"/>
      <c r="AB482" s="11"/>
      <c r="AC482" s="11"/>
      <c r="AJ482" s="147"/>
      <c r="AL482" s="83"/>
      <c r="AM482" s="83"/>
      <c r="AN482" s="14"/>
      <c r="AO482" s="14"/>
      <c r="AP482" s="491"/>
      <c r="AQ482" s="491"/>
      <c r="AR482" s="491"/>
      <c r="AS482" s="491"/>
      <c r="AT482" s="491"/>
      <c r="AU482" s="491"/>
      <c r="AY482" s="491"/>
    </row>
    <row r="483" spans="16:51" s="8" customFormat="1" x14ac:dyDescent="0.2">
      <c r="P483" s="147"/>
      <c r="Q483" s="147"/>
      <c r="V483" s="114"/>
      <c r="W483" s="114"/>
      <c r="X483" s="147"/>
      <c r="Y483" s="147"/>
      <c r="AB483" s="11"/>
      <c r="AC483" s="11"/>
      <c r="AJ483" s="147"/>
      <c r="AL483" s="83"/>
      <c r="AM483" s="83"/>
      <c r="AN483" s="14"/>
      <c r="AO483" s="14"/>
      <c r="AP483" s="491"/>
      <c r="AQ483" s="491"/>
      <c r="AR483" s="491"/>
      <c r="AS483" s="491"/>
      <c r="AT483" s="491"/>
      <c r="AU483" s="491"/>
      <c r="AY483" s="491"/>
    </row>
    <row r="484" spans="16:51" s="8" customFormat="1" x14ac:dyDescent="0.2">
      <c r="P484" s="147"/>
      <c r="Q484" s="147"/>
      <c r="V484" s="114"/>
      <c r="W484" s="114"/>
      <c r="X484" s="147"/>
      <c r="Y484" s="147"/>
      <c r="AB484" s="11"/>
      <c r="AC484" s="11"/>
      <c r="AJ484" s="147"/>
      <c r="AL484" s="83"/>
      <c r="AM484" s="83"/>
      <c r="AN484" s="14"/>
      <c r="AO484" s="14"/>
      <c r="AP484" s="491"/>
      <c r="AQ484" s="491"/>
      <c r="AR484" s="491"/>
      <c r="AS484" s="491"/>
      <c r="AT484" s="491"/>
      <c r="AU484" s="491"/>
      <c r="AY484" s="491"/>
    </row>
    <row r="485" spans="16:51" s="8" customFormat="1" x14ac:dyDescent="0.2">
      <c r="P485" s="147"/>
      <c r="Q485" s="147"/>
      <c r="V485" s="114"/>
      <c r="W485" s="114"/>
      <c r="X485" s="147"/>
      <c r="Y485" s="147"/>
      <c r="AB485" s="11"/>
      <c r="AC485" s="11"/>
      <c r="AJ485" s="147"/>
      <c r="AL485" s="83"/>
      <c r="AM485" s="83"/>
      <c r="AN485" s="14"/>
      <c r="AO485" s="14"/>
      <c r="AP485" s="491"/>
      <c r="AQ485" s="491"/>
      <c r="AR485" s="491"/>
      <c r="AS485" s="491"/>
      <c r="AT485" s="491"/>
      <c r="AU485" s="491"/>
      <c r="AY485" s="491"/>
    </row>
    <row r="486" spans="16:51" s="8" customFormat="1" x14ac:dyDescent="0.2">
      <c r="P486" s="147"/>
      <c r="Q486" s="147"/>
      <c r="V486" s="114"/>
      <c r="W486" s="114"/>
      <c r="X486" s="147"/>
      <c r="Y486" s="147"/>
      <c r="AB486" s="11"/>
      <c r="AC486" s="11"/>
      <c r="AJ486" s="147"/>
      <c r="AL486" s="83"/>
      <c r="AM486" s="83"/>
      <c r="AN486" s="14"/>
      <c r="AO486" s="14"/>
      <c r="AP486" s="491"/>
      <c r="AQ486" s="491"/>
      <c r="AR486" s="491"/>
      <c r="AS486" s="491"/>
      <c r="AT486" s="491"/>
      <c r="AU486" s="491"/>
      <c r="AY486" s="491"/>
    </row>
    <row r="487" spans="16:51" s="8" customFormat="1" x14ac:dyDescent="0.2">
      <c r="P487" s="147"/>
      <c r="Q487" s="147"/>
      <c r="V487" s="114"/>
      <c r="W487" s="114"/>
      <c r="X487" s="147"/>
      <c r="Y487" s="147"/>
      <c r="AB487" s="11"/>
      <c r="AC487" s="11"/>
      <c r="AJ487" s="147"/>
      <c r="AL487" s="83"/>
      <c r="AM487" s="83"/>
      <c r="AN487" s="14"/>
      <c r="AO487" s="14"/>
      <c r="AP487" s="491"/>
      <c r="AQ487" s="491"/>
      <c r="AR487" s="491"/>
      <c r="AS487" s="491"/>
      <c r="AT487" s="491"/>
      <c r="AU487" s="491"/>
      <c r="AY487" s="491"/>
    </row>
    <row r="488" spans="16:51" s="8" customFormat="1" x14ac:dyDescent="0.2">
      <c r="P488" s="147"/>
      <c r="Q488" s="147"/>
      <c r="V488" s="114"/>
      <c r="W488" s="114"/>
      <c r="X488" s="147"/>
      <c r="Y488" s="147"/>
      <c r="AB488" s="11"/>
      <c r="AC488" s="11"/>
      <c r="AJ488" s="147"/>
      <c r="AL488" s="83"/>
      <c r="AM488" s="83"/>
      <c r="AN488" s="14"/>
      <c r="AO488" s="14"/>
      <c r="AP488" s="491"/>
      <c r="AQ488" s="491"/>
      <c r="AR488" s="491"/>
      <c r="AS488" s="491"/>
      <c r="AT488" s="491"/>
      <c r="AU488" s="491"/>
      <c r="AY488" s="491"/>
    </row>
    <row r="489" spans="16:51" s="8" customFormat="1" x14ac:dyDescent="0.2">
      <c r="P489" s="147"/>
      <c r="Q489" s="147"/>
      <c r="V489" s="114"/>
      <c r="W489" s="114"/>
      <c r="X489" s="147"/>
      <c r="Y489" s="147"/>
      <c r="AB489" s="11"/>
      <c r="AC489" s="11"/>
      <c r="AJ489" s="147"/>
      <c r="AL489" s="83"/>
      <c r="AM489" s="83"/>
      <c r="AN489" s="14"/>
      <c r="AO489" s="14"/>
      <c r="AP489" s="491"/>
      <c r="AQ489" s="491"/>
      <c r="AR489" s="491"/>
      <c r="AS489" s="491"/>
      <c r="AT489" s="491"/>
      <c r="AU489" s="491"/>
      <c r="AY489" s="491"/>
    </row>
    <row r="490" spans="16:51" s="8" customFormat="1" x14ac:dyDescent="0.2">
      <c r="P490" s="147"/>
      <c r="Q490" s="147"/>
      <c r="V490" s="114"/>
      <c r="W490" s="114"/>
      <c r="X490" s="147"/>
      <c r="Y490" s="147"/>
      <c r="AB490" s="11"/>
      <c r="AC490" s="11"/>
      <c r="AJ490" s="147"/>
      <c r="AL490" s="83"/>
      <c r="AM490" s="83"/>
      <c r="AN490" s="14"/>
      <c r="AO490" s="14"/>
      <c r="AP490" s="491"/>
      <c r="AQ490" s="491"/>
      <c r="AR490" s="491"/>
      <c r="AS490" s="491"/>
      <c r="AT490" s="491"/>
      <c r="AU490" s="491"/>
      <c r="AY490" s="491"/>
    </row>
    <row r="491" spans="16:51" s="8" customFormat="1" x14ac:dyDescent="0.2">
      <c r="P491" s="147"/>
      <c r="Q491" s="147"/>
      <c r="V491" s="114"/>
      <c r="W491" s="114"/>
      <c r="X491" s="147"/>
      <c r="Y491" s="147"/>
      <c r="AB491" s="11"/>
      <c r="AC491" s="11"/>
      <c r="AJ491" s="147"/>
      <c r="AL491" s="83"/>
      <c r="AM491" s="83"/>
      <c r="AN491" s="14"/>
      <c r="AO491" s="14"/>
      <c r="AP491" s="491"/>
      <c r="AQ491" s="491"/>
      <c r="AR491" s="491"/>
      <c r="AS491" s="491"/>
      <c r="AT491" s="491"/>
      <c r="AU491" s="491"/>
      <c r="AY491" s="491"/>
    </row>
    <row r="492" spans="16:51" s="8" customFormat="1" x14ac:dyDescent="0.2">
      <c r="P492" s="147"/>
      <c r="Q492" s="147"/>
      <c r="V492" s="114"/>
      <c r="W492" s="114"/>
      <c r="X492" s="147"/>
      <c r="Y492" s="147"/>
      <c r="AB492" s="11"/>
      <c r="AC492" s="11"/>
      <c r="AJ492" s="147"/>
      <c r="AL492" s="83"/>
      <c r="AM492" s="83"/>
      <c r="AN492" s="14"/>
      <c r="AO492" s="14"/>
      <c r="AP492" s="491"/>
      <c r="AQ492" s="491"/>
      <c r="AR492" s="491"/>
      <c r="AS492" s="491"/>
      <c r="AT492" s="491"/>
      <c r="AU492" s="491"/>
      <c r="AY492" s="491"/>
    </row>
    <row r="493" spans="16:51" s="8" customFormat="1" x14ac:dyDescent="0.2">
      <c r="P493" s="147"/>
      <c r="Q493" s="147"/>
      <c r="V493" s="114"/>
      <c r="W493" s="114"/>
      <c r="X493" s="147"/>
      <c r="Y493" s="147"/>
      <c r="AB493" s="11"/>
      <c r="AC493" s="11"/>
      <c r="AJ493" s="147"/>
      <c r="AL493" s="83"/>
      <c r="AM493" s="83"/>
      <c r="AN493" s="14"/>
      <c r="AO493" s="14"/>
      <c r="AP493" s="491"/>
      <c r="AQ493" s="491"/>
      <c r="AR493" s="491"/>
      <c r="AS493" s="491"/>
      <c r="AT493" s="491"/>
      <c r="AU493" s="491"/>
      <c r="AY493" s="491"/>
    </row>
    <row r="494" spans="16:51" s="8" customFormat="1" x14ac:dyDescent="0.2">
      <c r="P494" s="147"/>
      <c r="Q494" s="147"/>
      <c r="V494" s="114"/>
      <c r="W494" s="114"/>
      <c r="X494" s="147"/>
      <c r="Y494" s="147"/>
      <c r="AB494" s="11"/>
      <c r="AC494" s="11"/>
      <c r="AJ494" s="147"/>
      <c r="AL494" s="83"/>
      <c r="AM494" s="83"/>
      <c r="AN494" s="14"/>
      <c r="AO494" s="14"/>
      <c r="AP494" s="491"/>
      <c r="AQ494" s="491"/>
      <c r="AR494" s="491"/>
      <c r="AS494" s="491"/>
      <c r="AT494" s="491"/>
      <c r="AU494" s="491"/>
      <c r="AY494" s="491"/>
    </row>
    <row r="495" spans="16:51" s="8" customFormat="1" x14ac:dyDescent="0.2">
      <c r="P495" s="147"/>
      <c r="Q495" s="147"/>
      <c r="V495" s="114"/>
      <c r="W495" s="114"/>
      <c r="X495" s="147"/>
      <c r="Y495" s="147"/>
      <c r="AB495" s="11"/>
      <c r="AC495" s="11"/>
      <c r="AJ495" s="147"/>
      <c r="AL495" s="83"/>
      <c r="AM495" s="83"/>
      <c r="AN495" s="14"/>
      <c r="AO495" s="14"/>
      <c r="AP495" s="491"/>
      <c r="AQ495" s="491"/>
      <c r="AR495" s="491"/>
      <c r="AS495" s="491"/>
      <c r="AT495" s="491"/>
      <c r="AU495" s="491"/>
      <c r="AY495" s="491"/>
    </row>
    <row r="496" spans="16:51" s="8" customFormat="1" x14ac:dyDescent="0.2">
      <c r="P496" s="147"/>
      <c r="Q496" s="147"/>
      <c r="V496" s="114"/>
      <c r="W496" s="114"/>
      <c r="X496" s="147"/>
      <c r="Y496" s="147"/>
      <c r="AB496" s="11"/>
      <c r="AC496" s="11"/>
      <c r="AJ496" s="147"/>
      <c r="AL496" s="83"/>
      <c r="AM496" s="83"/>
      <c r="AN496" s="14"/>
      <c r="AO496" s="14"/>
      <c r="AP496" s="491"/>
      <c r="AQ496" s="491"/>
      <c r="AR496" s="491"/>
      <c r="AS496" s="491"/>
      <c r="AT496" s="491"/>
      <c r="AU496" s="491"/>
      <c r="AY496" s="491"/>
    </row>
    <row r="497" spans="16:51" s="8" customFormat="1" x14ac:dyDescent="0.2">
      <c r="P497" s="147"/>
      <c r="Q497" s="147"/>
      <c r="V497" s="114"/>
      <c r="W497" s="114"/>
      <c r="X497" s="147"/>
      <c r="Y497" s="147"/>
      <c r="AB497" s="11"/>
      <c r="AC497" s="11"/>
      <c r="AJ497" s="147"/>
      <c r="AL497" s="83"/>
      <c r="AM497" s="83"/>
      <c r="AN497" s="14"/>
      <c r="AO497" s="14"/>
      <c r="AP497" s="491"/>
      <c r="AQ497" s="491"/>
      <c r="AR497" s="491"/>
      <c r="AS497" s="491"/>
      <c r="AT497" s="491"/>
      <c r="AU497" s="491"/>
      <c r="AY497" s="491"/>
    </row>
    <row r="498" spans="16:51" s="8" customFormat="1" x14ac:dyDescent="0.2">
      <c r="P498" s="147"/>
      <c r="Q498" s="147"/>
      <c r="V498" s="114"/>
      <c r="W498" s="114"/>
      <c r="X498" s="147"/>
      <c r="Y498" s="147"/>
      <c r="AB498" s="11"/>
      <c r="AC498" s="11"/>
      <c r="AJ498" s="147"/>
      <c r="AL498" s="83"/>
      <c r="AM498" s="83"/>
      <c r="AN498" s="14"/>
      <c r="AO498" s="14"/>
      <c r="AP498" s="491"/>
      <c r="AQ498" s="491"/>
      <c r="AR498" s="491"/>
      <c r="AS498" s="491"/>
      <c r="AT498" s="491"/>
      <c r="AU498" s="491"/>
      <c r="AY498" s="491"/>
    </row>
    <row r="499" spans="16:51" s="8" customFormat="1" x14ac:dyDescent="0.2">
      <c r="P499" s="147"/>
      <c r="Q499" s="147"/>
      <c r="V499" s="114"/>
      <c r="W499" s="114"/>
      <c r="X499" s="147"/>
      <c r="Y499" s="147"/>
      <c r="AB499" s="11"/>
      <c r="AC499" s="11"/>
      <c r="AJ499" s="147"/>
      <c r="AL499" s="83"/>
      <c r="AM499" s="83"/>
      <c r="AN499" s="14"/>
      <c r="AO499" s="14"/>
      <c r="AP499" s="491"/>
      <c r="AQ499" s="491"/>
      <c r="AR499" s="491"/>
      <c r="AS499" s="491"/>
      <c r="AT499" s="491"/>
      <c r="AU499" s="491"/>
      <c r="AY499" s="491"/>
    </row>
    <row r="500" spans="16:51" s="8" customFormat="1" x14ac:dyDescent="0.2">
      <c r="P500" s="147"/>
      <c r="Q500" s="147"/>
      <c r="V500" s="114"/>
      <c r="W500" s="114"/>
      <c r="X500" s="147"/>
      <c r="Y500" s="147"/>
      <c r="AB500" s="11"/>
      <c r="AC500" s="11"/>
      <c r="AJ500" s="147"/>
      <c r="AL500" s="83"/>
      <c r="AM500" s="83"/>
      <c r="AN500" s="14"/>
      <c r="AO500" s="14"/>
      <c r="AP500" s="491"/>
      <c r="AQ500" s="491"/>
      <c r="AR500" s="491"/>
      <c r="AS500" s="491"/>
      <c r="AT500" s="491"/>
      <c r="AU500" s="491"/>
      <c r="AY500" s="491"/>
    </row>
    <row r="501" spans="16:51" s="8" customFormat="1" x14ac:dyDescent="0.2">
      <c r="P501" s="147"/>
      <c r="Q501" s="147"/>
      <c r="V501" s="114"/>
      <c r="W501" s="114"/>
      <c r="X501" s="147"/>
      <c r="Y501" s="147"/>
      <c r="AB501" s="11"/>
      <c r="AC501" s="11"/>
      <c r="AJ501" s="147"/>
      <c r="AL501" s="83"/>
      <c r="AM501" s="83"/>
      <c r="AN501" s="14"/>
      <c r="AO501" s="14"/>
      <c r="AP501" s="491"/>
      <c r="AQ501" s="491"/>
      <c r="AR501" s="491"/>
      <c r="AS501" s="491"/>
      <c r="AT501" s="491"/>
      <c r="AU501" s="491"/>
      <c r="AY501" s="491"/>
    </row>
    <row r="502" spans="16:51" s="8" customFormat="1" x14ac:dyDescent="0.2">
      <c r="P502" s="147"/>
      <c r="Q502" s="147"/>
      <c r="V502" s="114"/>
      <c r="W502" s="114"/>
      <c r="X502" s="147"/>
      <c r="Y502" s="147"/>
      <c r="AB502" s="11"/>
      <c r="AC502" s="11"/>
      <c r="AJ502" s="147"/>
      <c r="AL502" s="83"/>
      <c r="AM502" s="83"/>
      <c r="AN502" s="14"/>
      <c r="AO502" s="14"/>
      <c r="AP502" s="491"/>
      <c r="AQ502" s="491"/>
      <c r="AR502" s="491"/>
      <c r="AS502" s="491"/>
      <c r="AT502" s="491"/>
      <c r="AU502" s="491"/>
      <c r="AY502" s="491"/>
    </row>
    <row r="503" spans="16:51" s="8" customFormat="1" x14ac:dyDescent="0.2">
      <c r="P503" s="147"/>
      <c r="Q503" s="147"/>
      <c r="V503" s="114"/>
      <c r="W503" s="114"/>
      <c r="X503" s="147"/>
      <c r="Y503" s="147"/>
      <c r="AB503" s="11"/>
      <c r="AC503" s="11"/>
      <c r="AJ503" s="147"/>
      <c r="AL503" s="83"/>
      <c r="AM503" s="83"/>
      <c r="AN503" s="14"/>
      <c r="AO503" s="14"/>
      <c r="AP503" s="491"/>
      <c r="AQ503" s="491"/>
      <c r="AR503" s="491"/>
      <c r="AS503" s="491"/>
      <c r="AT503" s="491"/>
      <c r="AU503" s="491"/>
      <c r="AY503" s="491"/>
    </row>
    <row r="504" spans="16:51" s="8" customFormat="1" x14ac:dyDescent="0.2">
      <c r="P504" s="147"/>
      <c r="Q504" s="147"/>
      <c r="V504" s="114"/>
      <c r="W504" s="114"/>
      <c r="X504" s="147"/>
      <c r="Y504" s="147"/>
      <c r="AB504" s="11"/>
      <c r="AC504" s="11"/>
      <c r="AJ504" s="147"/>
      <c r="AL504" s="83"/>
      <c r="AM504" s="83"/>
      <c r="AN504" s="14"/>
      <c r="AO504" s="14"/>
      <c r="AP504" s="491"/>
      <c r="AQ504" s="491"/>
      <c r="AR504" s="491"/>
      <c r="AS504" s="491"/>
      <c r="AT504" s="491"/>
      <c r="AU504" s="491"/>
      <c r="AY504" s="491"/>
    </row>
    <row r="505" spans="16:51" s="8" customFormat="1" x14ac:dyDescent="0.2">
      <c r="P505" s="147"/>
      <c r="Q505" s="147"/>
      <c r="V505" s="114"/>
      <c r="W505" s="114"/>
      <c r="X505" s="147"/>
      <c r="Y505" s="147"/>
      <c r="AB505" s="11"/>
      <c r="AC505" s="11"/>
      <c r="AJ505" s="147"/>
      <c r="AL505" s="83"/>
      <c r="AM505" s="83"/>
      <c r="AN505" s="14"/>
      <c r="AO505" s="14"/>
      <c r="AP505" s="491"/>
      <c r="AQ505" s="491"/>
      <c r="AR505" s="491"/>
      <c r="AS505" s="491"/>
      <c r="AT505" s="491"/>
      <c r="AU505" s="491"/>
      <c r="AY505" s="491"/>
    </row>
    <row r="506" spans="16:51" s="8" customFormat="1" x14ac:dyDescent="0.2">
      <c r="P506" s="147"/>
      <c r="Q506" s="147"/>
      <c r="V506" s="114"/>
      <c r="W506" s="114"/>
      <c r="X506" s="147"/>
      <c r="Y506" s="147"/>
      <c r="AB506" s="11"/>
      <c r="AC506" s="11"/>
      <c r="AJ506" s="147"/>
      <c r="AL506" s="83"/>
      <c r="AM506" s="83"/>
      <c r="AN506" s="14"/>
      <c r="AO506" s="14"/>
      <c r="AP506" s="491"/>
      <c r="AQ506" s="491"/>
      <c r="AR506" s="491"/>
      <c r="AS506" s="491"/>
      <c r="AT506" s="491"/>
      <c r="AU506" s="491"/>
      <c r="AY506" s="491"/>
    </row>
    <row r="507" spans="16:51" s="8" customFormat="1" x14ac:dyDescent="0.2">
      <c r="P507" s="147"/>
      <c r="Q507" s="147"/>
      <c r="V507" s="114"/>
      <c r="W507" s="114"/>
      <c r="X507" s="147"/>
      <c r="Y507" s="147"/>
      <c r="AB507" s="11"/>
      <c r="AC507" s="11"/>
      <c r="AJ507" s="147"/>
      <c r="AL507" s="83"/>
      <c r="AM507" s="83"/>
      <c r="AN507" s="14"/>
      <c r="AO507" s="14"/>
      <c r="AP507" s="491"/>
      <c r="AQ507" s="491"/>
      <c r="AR507" s="491"/>
      <c r="AS507" s="491"/>
      <c r="AT507" s="491"/>
      <c r="AU507" s="491"/>
      <c r="AY507" s="491"/>
    </row>
    <row r="508" spans="16:51" s="8" customFormat="1" x14ac:dyDescent="0.2">
      <c r="P508" s="147"/>
      <c r="Q508" s="147"/>
      <c r="V508" s="114"/>
      <c r="W508" s="114"/>
      <c r="X508" s="147"/>
      <c r="Y508" s="147"/>
      <c r="AB508" s="11"/>
      <c r="AC508" s="11"/>
      <c r="AJ508" s="147"/>
      <c r="AL508" s="83"/>
      <c r="AM508" s="83"/>
      <c r="AN508" s="14"/>
      <c r="AO508" s="14"/>
      <c r="AP508" s="491"/>
      <c r="AQ508" s="491"/>
      <c r="AR508" s="491"/>
      <c r="AS508" s="491"/>
      <c r="AT508" s="491"/>
      <c r="AU508" s="491"/>
      <c r="AY508" s="491"/>
    </row>
    <row r="509" spans="16:51" s="8" customFormat="1" x14ac:dyDescent="0.2">
      <c r="P509" s="147"/>
      <c r="Q509" s="147"/>
      <c r="V509" s="114"/>
      <c r="W509" s="114"/>
      <c r="X509" s="147"/>
      <c r="Y509" s="147"/>
      <c r="AB509" s="11"/>
      <c r="AC509" s="11"/>
      <c r="AJ509" s="147"/>
      <c r="AL509" s="83"/>
      <c r="AM509" s="83"/>
      <c r="AN509" s="14"/>
      <c r="AO509" s="14"/>
      <c r="AP509" s="491"/>
      <c r="AQ509" s="491"/>
      <c r="AR509" s="491"/>
      <c r="AS509" s="491"/>
      <c r="AT509" s="491"/>
      <c r="AU509" s="491"/>
      <c r="AY509" s="491"/>
    </row>
    <row r="510" spans="16:51" s="8" customFormat="1" x14ac:dyDescent="0.2">
      <c r="P510" s="147"/>
      <c r="Q510" s="147"/>
      <c r="V510" s="114"/>
      <c r="W510" s="114"/>
      <c r="X510" s="147"/>
      <c r="Y510" s="147"/>
      <c r="AB510" s="11"/>
      <c r="AC510" s="11"/>
      <c r="AJ510" s="147"/>
      <c r="AL510" s="83"/>
      <c r="AM510" s="83"/>
      <c r="AN510" s="14"/>
      <c r="AO510" s="14"/>
      <c r="AP510" s="491"/>
      <c r="AQ510" s="491"/>
      <c r="AR510" s="491"/>
      <c r="AS510" s="491"/>
      <c r="AT510" s="491"/>
      <c r="AU510" s="491"/>
      <c r="AY510" s="491"/>
    </row>
    <row r="511" spans="16:51" s="8" customFormat="1" x14ac:dyDescent="0.2">
      <c r="P511" s="147"/>
      <c r="Q511" s="147"/>
      <c r="V511" s="114"/>
      <c r="W511" s="114"/>
      <c r="X511" s="147"/>
      <c r="Y511" s="147"/>
      <c r="AB511" s="11"/>
      <c r="AC511" s="11"/>
      <c r="AJ511" s="147"/>
      <c r="AL511" s="83"/>
      <c r="AM511" s="83"/>
      <c r="AN511" s="14"/>
      <c r="AO511" s="14"/>
      <c r="AP511" s="491"/>
      <c r="AQ511" s="491"/>
      <c r="AR511" s="491"/>
      <c r="AS511" s="491"/>
      <c r="AT511" s="491"/>
      <c r="AU511" s="491"/>
      <c r="AY511" s="491"/>
    </row>
    <row r="512" spans="16:51" s="8" customFormat="1" x14ac:dyDescent="0.2">
      <c r="P512" s="147"/>
      <c r="Q512" s="147"/>
      <c r="V512" s="114"/>
      <c r="W512" s="114"/>
      <c r="X512" s="147"/>
      <c r="Y512" s="147"/>
      <c r="AB512" s="11"/>
      <c r="AC512" s="11"/>
      <c r="AJ512" s="147"/>
      <c r="AL512" s="83"/>
      <c r="AM512" s="83"/>
      <c r="AN512" s="14"/>
      <c r="AO512" s="14"/>
      <c r="AP512" s="491"/>
      <c r="AQ512" s="491"/>
      <c r="AR512" s="491"/>
      <c r="AS512" s="491"/>
      <c r="AT512" s="491"/>
      <c r="AU512" s="491"/>
      <c r="AY512" s="491"/>
    </row>
    <row r="513" spans="16:51" s="8" customFormat="1" x14ac:dyDescent="0.2">
      <c r="P513" s="147"/>
      <c r="Q513" s="147"/>
      <c r="V513" s="114"/>
      <c r="W513" s="114"/>
      <c r="X513" s="147"/>
      <c r="Y513" s="147"/>
      <c r="AB513" s="11"/>
      <c r="AC513" s="11"/>
      <c r="AJ513" s="147"/>
      <c r="AL513" s="83"/>
      <c r="AM513" s="83"/>
      <c r="AN513" s="14"/>
      <c r="AO513" s="14"/>
      <c r="AP513" s="491"/>
      <c r="AQ513" s="491"/>
      <c r="AR513" s="491"/>
      <c r="AS513" s="491"/>
      <c r="AT513" s="491"/>
      <c r="AU513" s="491"/>
      <c r="AY513" s="491"/>
    </row>
    <row r="514" spans="16:51" s="8" customFormat="1" x14ac:dyDescent="0.2">
      <c r="P514" s="147"/>
      <c r="Q514" s="147"/>
      <c r="V514" s="114"/>
      <c r="W514" s="114"/>
      <c r="X514" s="147"/>
      <c r="Y514" s="147"/>
      <c r="AB514" s="11"/>
      <c r="AC514" s="11"/>
      <c r="AJ514" s="147"/>
      <c r="AL514" s="83"/>
      <c r="AM514" s="83"/>
      <c r="AN514" s="14"/>
      <c r="AO514" s="14"/>
      <c r="AP514" s="491"/>
      <c r="AQ514" s="491"/>
      <c r="AR514" s="491"/>
      <c r="AS514" s="491"/>
      <c r="AT514" s="491"/>
      <c r="AU514" s="491"/>
      <c r="AY514" s="491"/>
    </row>
    <row r="515" spans="16:51" s="8" customFormat="1" x14ac:dyDescent="0.2">
      <c r="P515" s="147"/>
      <c r="Q515" s="147"/>
      <c r="V515" s="114"/>
      <c r="W515" s="114"/>
      <c r="X515" s="147"/>
      <c r="Y515" s="147"/>
      <c r="AB515" s="11"/>
      <c r="AC515" s="11"/>
      <c r="AJ515" s="147"/>
      <c r="AL515" s="83"/>
      <c r="AM515" s="83"/>
      <c r="AN515" s="14"/>
      <c r="AO515" s="14"/>
      <c r="AP515" s="491"/>
      <c r="AQ515" s="491"/>
      <c r="AR515" s="491"/>
      <c r="AS515" s="491"/>
      <c r="AT515" s="491"/>
      <c r="AU515" s="491"/>
      <c r="AY515" s="491"/>
    </row>
    <row r="516" spans="16:51" s="8" customFormat="1" x14ac:dyDescent="0.2">
      <c r="P516" s="147"/>
      <c r="Q516" s="147"/>
      <c r="V516" s="114"/>
      <c r="W516" s="114"/>
      <c r="X516" s="147"/>
      <c r="Y516" s="147"/>
      <c r="AB516" s="11"/>
      <c r="AC516" s="11"/>
      <c r="AJ516" s="147"/>
      <c r="AL516" s="83"/>
      <c r="AM516" s="83"/>
      <c r="AN516" s="14"/>
      <c r="AO516" s="14"/>
      <c r="AP516" s="491"/>
      <c r="AQ516" s="491"/>
      <c r="AR516" s="491"/>
      <c r="AS516" s="491"/>
      <c r="AT516" s="491"/>
      <c r="AU516" s="491"/>
      <c r="AY516" s="491"/>
    </row>
    <row r="517" spans="16:51" s="8" customFormat="1" x14ac:dyDescent="0.2">
      <c r="P517" s="147"/>
      <c r="Q517" s="147"/>
      <c r="V517" s="114"/>
      <c r="W517" s="114"/>
      <c r="X517" s="147"/>
      <c r="Y517" s="147"/>
      <c r="AB517" s="11"/>
      <c r="AC517" s="11"/>
      <c r="AJ517" s="147"/>
      <c r="AL517" s="83"/>
      <c r="AM517" s="83"/>
      <c r="AN517" s="14"/>
      <c r="AO517" s="14"/>
      <c r="AP517" s="491"/>
      <c r="AQ517" s="491"/>
      <c r="AR517" s="491"/>
      <c r="AS517" s="491"/>
      <c r="AT517" s="491"/>
      <c r="AU517" s="491"/>
      <c r="AY517" s="491"/>
    </row>
    <row r="518" spans="16:51" s="8" customFormat="1" x14ac:dyDescent="0.2">
      <c r="P518" s="147"/>
      <c r="Q518" s="147"/>
      <c r="V518" s="114"/>
      <c r="W518" s="114"/>
      <c r="X518" s="147"/>
      <c r="Y518" s="147"/>
      <c r="AB518" s="11"/>
      <c r="AC518" s="11"/>
      <c r="AJ518" s="147"/>
      <c r="AL518" s="83"/>
      <c r="AM518" s="83"/>
      <c r="AN518" s="14"/>
      <c r="AO518" s="14"/>
      <c r="AP518" s="491"/>
      <c r="AQ518" s="491"/>
      <c r="AR518" s="491"/>
      <c r="AS518" s="491"/>
      <c r="AT518" s="491"/>
      <c r="AU518" s="491"/>
      <c r="AY518" s="491"/>
    </row>
    <row r="519" spans="16:51" s="8" customFormat="1" x14ac:dyDescent="0.2">
      <c r="P519" s="147"/>
      <c r="Q519" s="147"/>
      <c r="V519" s="114"/>
      <c r="W519" s="114"/>
      <c r="X519" s="147"/>
      <c r="Y519" s="147"/>
      <c r="AB519" s="11"/>
      <c r="AC519" s="11"/>
      <c r="AJ519" s="147"/>
      <c r="AL519" s="83"/>
      <c r="AM519" s="83"/>
      <c r="AN519" s="14"/>
      <c r="AO519" s="14"/>
      <c r="AP519" s="491"/>
      <c r="AQ519" s="491"/>
      <c r="AR519" s="491"/>
      <c r="AS519" s="491"/>
      <c r="AT519" s="491"/>
      <c r="AU519" s="491"/>
      <c r="AY519" s="491"/>
    </row>
    <row r="520" spans="16:51" s="8" customFormat="1" x14ac:dyDescent="0.2">
      <c r="P520" s="147"/>
      <c r="Q520" s="147"/>
      <c r="V520" s="114"/>
      <c r="W520" s="114"/>
      <c r="X520" s="147"/>
      <c r="Y520" s="147"/>
      <c r="AB520" s="11"/>
      <c r="AC520" s="11"/>
      <c r="AJ520" s="147"/>
      <c r="AL520" s="83"/>
      <c r="AM520" s="83"/>
      <c r="AN520" s="14"/>
      <c r="AO520" s="14"/>
      <c r="AP520" s="491"/>
      <c r="AQ520" s="491"/>
      <c r="AR520" s="491"/>
      <c r="AS520" s="491"/>
      <c r="AT520" s="491"/>
      <c r="AU520" s="491"/>
      <c r="AY520" s="491"/>
    </row>
    <row r="521" spans="16:51" s="8" customFormat="1" x14ac:dyDescent="0.2">
      <c r="P521" s="147"/>
      <c r="Q521" s="147"/>
      <c r="V521" s="114"/>
      <c r="W521" s="114"/>
      <c r="X521" s="147"/>
      <c r="Y521" s="147"/>
      <c r="AB521" s="11"/>
      <c r="AC521" s="11"/>
      <c r="AJ521" s="147"/>
      <c r="AL521" s="83"/>
      <c r="AM521" s="83"/>
      <c r="AN521" s="14"/>
      <c r="AO521" s="14"/>
      <c r="AP521" s="491"/>
      <c r="AQ521" s="491"/>
      <c r="AR521" s="491"/>
      <c r="AS521" s="491"/>
      <c r="AT521" s="491"/>
      <c r="AU521" s="491"/>
      <c r="AY521" s="491"/>
    </row>
    <row r="522" spans="16:51" s="8" customFormat="1" x14ac:dyDescent="0.2">
      <c r="P522" s="147"/>
      <c r="Q522" s="147"/>
      <c r="V522" s="114"/>
      <c r="W522" s="114"/>
      <c r="X522" s="147"/>
      <c r="Y522" s="147"/>
      <c r="AB522" s="11"/>
      <c r="AC522" s="11"/>
      <c r="AJ522" s="147"/>
      <c r="AL522" s="83"/>
      <c r="AM522" s="83"/>
      <c r="AN522" s="14"/>
      <c r="AO522" s="14"/>
      <c r="AP522" s="491"/>
      <c r="AQ522" s="491"/>
      <c r="AR522" s="491"/>
      <c r="AS522" s="491"/>
      <c r="AT522" s="491"/>
      <c r="AU522" s="491"/>
      <c r="AY522" s="491"/>
    </row>
    <row r="523" spans="16:51" s="8" customFormat="1" x14ac:dyDescent="0.2">
      <c r="P523" s="147"/>
      <c r="Q523" s="147"/>
      <c r="V523" s="114"/>
      <c r="W523" s="114"/>
      <c r="X523" s="147"/>
      <c r="Y523" s="147"/>
      <c r="AB523" s="11"/>
      <c r="AC523" s="11"/>
      <c r="AJ523" s="147"/>
      <c r="AL523" s="83"/>
      <c r="AM523" s="83"/>
      <c r="AN523" s="14"/>
      <c r="AO523" s="14"/>
      <c r="AP523" s="491"/>
      <c r="AQ523" s="491"/>
      <c r="AR523" s="491"/>
      <c r="AS523" s="491"/>
      <c r="AT523" s="491"/>
      <c r="AU523" s="491"/>
      <c r="AY523" s="491"/>
    </row>
    <row r="524" spans="16:51" s="8" customFormat="1" x14ac:dyDescent="0.2">
      <c r="P524" s="147"/>
      <c r="Q524" s="147"/>
      <c r="V524" s="114"/>
      <c r="W524" s="114"/>
      <c r="X524" s="147"/>
      <c r="Y524" s="147"/>
      <c r="AB524" s="11"/>
      <c r="AC524" s="11"/>
      <c r="AJ524" s="147"/>
      <c r="AL524" s="83"/>
      <c r="AM524" s="83"/>
      <c r="AN524" s="14"/>
      <c r="AO524" s="14"/>
      <c r="AP524" s="491"/>
      <c r="AQ524" s="491"/>
      <c r="AR524" s="491"/>
      <c r="AS524" s="491"/>
      <c r="AT524" s="491"/>
      <c r="AU524" s="491"/>
      <c r="AY524" s="491"/>
    </row>
    <row r="525" spans="16:51" s="8" customFormat="1" x14ac:dyDescent="0.2">
      <c r="P525" s="147"/>
      <c r="Q525" s="147"/>
      <c r="V525" s="114"/>
      <c r="W525" s="114"/>
      <c r="X525" s="147"/>
      <c r="Y525" s="147"/>
      <c r="AB525" s="11"/>
      <c r="AC525" s="11"/>
      <c r="AJ525" s="147"/>
      <c r="AL525" s="83"/>
      <c r="AM525" s="83"/>
      <c r="AN525" s="14"/>
      <c r="AO525" s="14"/>
      <c r="AP525" s="491"/>
      <c r="AQ525" s="491"/>
      <c r="AR525" s="491"/>
      <c r="AS525" s="491"/>
      <c r="AT525" s="491"/>
      <c r="AU525" s="491"/>
      <c r="AY525" s="491"/>
    </row>
    <row r="526" spans="16:51" s="8" customFormat="1" x14ac:dyDescent="0.2">
      <c r="P526" s="147"/>
      <c r="Q526" s="147"/>
      <c r="V526" s="114"/>
      <c r="W526" s="114"/>
      <c r="X526" s="147"/>
      <c r="Y526" s="147"/>
      <c r="AB526" s="11"/>
      <c r="AC526" s="11"/>
      <c r="AJ526" s="147"/>
      <c r="AL526" s="83"/>
      <c r="AM526" s="83"/>
      <c r="AN526" s="14"/>
      <c r="AO526" s="14"/>
      <c r="AP526" s="491"/>
      <c r="AQ526" s="491"/>
      <c r="AR526" s="491"/>
      <c r="AS526" s="491"/>
      <c r="AT526" s="491"/>
      <c r="AU526" s="491"/>
      <c r="AY526" s="491"/>
    </row>
    <row r="527" spans="16:51" s="8" customFormat="1" x14ac:dyDescent="0.2">
      <c r="P527" s="147"/>
      <c r="Q527" s="147"/>
      <c r="V527" s="114"/>
      <c r="W527" s="114"/>
      <c r="X527" s="147"/>
      <c r="Y527" s="147"/>
      <c r="AB527" s="11"/>
      <c r="AC527" s="11"/>
      <c r="AJ527" s="147"/>
      <c r="AL527" s="83"/>
      <c r="AM527" s="83"/>
      <c r="AN527" s="14"/>
      <c r="AO527" s="14"/>
      <c r="AP527" s="491"/>
      <c r="AQ527" s="491"/>
      <c r="AR527" s="491"/>
      <c r="AS527" s="491"/>
      <c r="AT527" s="491"/>
      <c r="AU527" s="491"/>
      <c r="AY527" s="491"/>
    </row>
    <row r="528" spans="16:51" s="8" customFormat="1" x14ac:dyDescent="0.2">
      <c r="P528" s="147"/>
      <c r="Q528" s="147"/>
      <c r="V528" s="114"/>
      <c r="W528" s="114"/>
      <c r="X528" s="147"/>
      <c r="Y528" s="147"/>
      <c r="AB528" s="11"/>
      <c r="AC528" s="11"/>
      <c r="AJ528" s="147"/>
      <c r="AL528" s="83"/>
      <c r="AM528" s="83"/>
      <c r="AN528" s="14"/>
      <c r="AO528" s="14"/>
      <c r="AP528" s="491"/>
      <c r="AQ528" s="491"/>
      <c r="AR528" s="491"/>
      <c r="AS528" s="491"/>
      <c r="AT528" s="491"/>
      <c r="AU528" s="491"/>
      <c r="AY528" s="491"/>
    </row>
    <row r="529" spans="16:51" s="8" customFormat="1" x14ac:dyDescent="0.2">
      <c r="P529" s="147"/>
      <c r="Q529" s="147"/>
      <c r="V529" s="114"/>
      <c r="W529" s="114"/>
      <c r="X529" s="147"/>
      <c r="Y529" s="147"/>
      <c r="AB529" s="11"/>
      <c r="AC529" s="11"/>
      <c r="AJ529" s="147"/>
      <c r="AL529" s="83"/>
      <c r="AM529" s="83"/>
      <c r="AN529" s="14"/>
      <c r="AO529" s="14"/>
      <c r="AP529" s="491"/>
      <c r="AQ529" s="491"/>
      <c r="AR529" s="491"/>
      <c r="AS529" s="491"/>
      <c r="AT529" s="491"/>
      <c r="AU529" s="491"/>
      <c r="AY529" s="491"/>
    </row>
    <row r="530" spans="16:51" s="8" customFormat="1" x14ac:dyDescent="0.2">
      <c r="P530" s="147"/>
      <c r="Q530" s="147"/>
      <c r="V530" s="114"/>
      <c r="W530" s="114"/>
      <c r="X530" s="147"/>
      <c r="Y530" s="147"/>
      <c r="AB530" s="11"/>
      <c r="AC530" s="11"/>
      <c r="AJ530" s="147"/>
      <c r="AL530" s="83"/>
      <c r="AM530" s="83"/>
      <c r="AN530" s="14"/>
      <c r="AO530" s="14"/>
      <c r="AP530" s="491"/>
      <c r="AQ530" s="491"/>
      <c r="AR530" s="491"/>
      <c r="AS530" s="491"/>
      <c r="AT530" s="491"/>
      <c r="AU530" s="491"/>
      <c r="AY530" s="491"/>
    </row>
    <row r="531" spans="16:51" s="8" customFormat="1" x14ac:dyDescent="0.2">
      <c r="P531" s="147"/>
      <c r="Q531" s="147"/>
      <c r="V531" s="114"/>
      <c r="W531" s="114"/>
      <c r="X531" s="147"/>
      <c r="Y531" s="147"/>
      <c r="AB531" s="11"/>
      <c r="AC531" s="11"/>
      <c r="AJ531" s="147"/>
      <c r="AL531" s="83"/>
      <c r="AM531" s="83"/>
      <c r="AN531" s="14"/>
      <c r="AO531" s="14"/>
      <c r="AP531" s="491"/>
      <c r="AQ531" s="491"/>
      <c r="AR531" s="491"/>
      <c r="AS531" s="491"/>
      <c r="AT531" s="491"/>
      <c r="AU531" s="491"/>
      <c r="AY531" s="491"/>
    </row>
    <row r="532" spans="16:51" s="8" customFormat="1" x14ac:dyDescent="0.2">
      <c r="P532" s="147"/>
      <c r="Q532" s="147"/>
      <c r="V532" s="114"/>
      <c r="W532" s="114"/>
      <c r="X532" s="147"/>
      <c r="Y532" s="147"/>
      <c r="AB532" s="11"/>
      <c r="AC532" s="11"/>
      <c r="AJ532" s="147"/>
      <c r="AL532" s="83"/>
      <c r="AM532" s="83"/>
      <c r="AN532" s="14"/>
      <c r="AO532" s="14"/>
      <c r="AP532" s="491"/>
      <c r="AQ532" s="491"/>
      <c r="AR532" s="491"/>
      <c r="AS532" s="491"/>
      <c r="AT532" s="491"/>
      <c r="AU532" s="491"/>
      <c r="AY532" s="491"/>
    </row>
    <row r="533" spans="16:51" s="8" customFormat="1" x14ac:dyDescent="0.2">
      <c r="P533" s="147"/>
      <c r="Q533" s="147"/>
      <c r="V533" s="114"/>
      <c r="W533" s="114"/>
      <c r="X533" s="147"/>
      <c r="Y533" s="147"/>
      <c r="AB533" s="11"/>
      <c r="AC533" s="11"/>
      <c r="AJ533" s="147"/>
      <c r="AL533" s="83"/>
      <c r="AM533" s="83"/>
      <c r="AN533" s="14"/>
      <c r="AO533" s="14"/>
      <c r="AP533" s="491"/>
      <c r="AQ533" s="491"/>
      <c r="AR533" s="491"/>
      <c r="AS533" s="491"/>
      <c r="AT533" s="491"/>
      <c r="AU533" s="491"/>
      <c r="AY533" s="491"/>
    </row>
    <row r="534" spans="16:51" s="8" customFormat="1" x14ac:dyDescent="0.2">
      <c r="P534" s="147"/>
      <c r="Q534" s="147"/>
      <c r="V534" s="114"/>
      <c r="W534" s="114"/>
      <c r="X534" s="147"/>
      <c r="Y534" s="147"/>
      <c r="AB534" s="11"/>
      <c r="AC534" s="11"/>
      <c r="AJ534" s="147"/>
      <c r="AL534" s="83"/>
      <c r="AM534" s="83"/>
      <c r="AN534" s="14"/>
      <c r="AO534" s="14"/>
      <c r="AP534" s="491"/>
      <c r="AQ534" s="491"/>
      <c r="AR534" s="491"/>
      <c r="AS534" s="491"/>
      <c r="AT534" s="491"/>
      <c r="AU534" s="491"/>
      <c r="AY534" s="491"/>
    </row>
    <row r="535" spans="16:51" s="8" customFormat="1" x14ac:dyDescent="0.2">
      <c r="P535" s="147"/>
      <c r="Q535" s="147"/>
      <c r="V535" s="114"/>
      <c r="W535" s="114"/>
      <c r="X535" s="147"/>
      <c r="Y535" s="147"/>
      <c r="AB535" s="11"/>
      <c r="AC535" s="11"/>
      <c r="AJ535" s="147"/>
      <c r="AL535" s="83"/>
      <c r="AM535" s="83"/>
      <c r="AN535" s="14"/>
      <c r="AO535" s="14"/>
      <c r="AP535" s="491"/>
      <c r="AQ535" s="491"/>
      <c r="AR535" s="491"/>
      <c r="AS535" s="491"/>
      <c r="AT535" s="491"/>
      <c r="AU535" s="491"/>
      <c r="AY535" s="491"/>
    </row>
    <row r="536" spans="16:51" s="8" customFormat="1" x14ac:dyDescent="0.2">
      <c r="P536" s="147"/>
      <c r="Q536" s="147"/>
      <c r="V536" s="114"/>
      <c r="W536" s="114"/>
      <c r="X536" s="147"/>
      <c r="Y536" s="147"/>
      <c r="AB536" s="11"/>
      <c r="AC536" s="11"/>
      <c r="AJ536" s="147"/>
      <c r="AL536" s="83"/>
      <c r="AM536" s="83"/>
      <c r="AN536" s="14"/>
      <c r="AO536" s="14"/>
      <c r="AP536" s="491"/>
      <c r="AQ536" s="491"/>
      <c r="AR536" s="491"/>
      <c r="AS536" s="491"/>
      <c r="AT536" s="491"/>
      <c r="AU536" s="491"/>
      <c r="AY536" s="491"/>
    </row>
    <row r="537" spans="16:51" s="8" customFormat="1" x14ac:dyDescent="0.2">
      <c r="P537" s="147"/>
      <c r="Q537" s="147"/>
      <c r="V537" s="114"/>
      <c r="W537" s="114"/>
      <c r="X537" s="147"/>
      <c r="Y537" s="147"/>
      <c r="AB537" s="11"/>
      <c r="AC537" s="11"/>
      <c r="AJ537" s="147"/>
      <c r="AL537" s="83"/>
      <c r="AM537" s="83"/>
      <c r="AN537" s="14"/>
      <c r="AO537" s="14"/>
      <c r="AP537" s="491"/>
      <c r="AQ537" s="491"/>
      <c r="AR537" s="491"/>
      <c r="AS537" s="491"/>
      <c r="AT537" s="491"/>
      <c r="AU537" s="491"/>
      <c r="AY537" s="491"/>
    </row>
    <row r="538" spans="16:51" s="8" customFormat="1" x14ac:dyDescent="0.2">
      <c r="P538" s="147"/>
      <c r="Q538" s="147"/>
      <c r="V538" s="114"/>
      <c r="W538" s="114"/>
      <c r="X538" s="147"/>
      <c r="Y538" s="147"/>
      <c r="AB538" s="11"/>
      <c r="AC538" s="11"/>
      <c r="AJ538" s="147"/>
      <c r="AL538" s="83"/>
      <c r="AM538" s="83"/>
      <c r="AN538" s="14"/>
      <c r="AO538" s="14"/>
      <c r="AP538" s="491"/>
      <c r="AQ538" s="491"/>
      <c r="AR538" s="491"/>
      <c r="AS538" s="491"/>
      <c r="AT538" s="491"/>
      <c r="AU538" s="491"/>
      <c r="AY538" s="491"/>
    </row>
    <row r="539" spans="16:51" s="8" customFormat="1" x14ac:dyDescent="0.2">
      <c r="P539" s="147"/>
      <c r="Q539" s="147"/>
      <c r="V539" s="114"/>
      <c r="W539" s="114"/>
      <c r="X539" s="147"/>
      <c r="Y539" s="147"/>
      <c r="AB539" s="11"/>
      <c r="AC539" s="11"/>
      <c r="AJ539" s="147"/>
      <c r="AL539" s="83"/>
      <c r="AM539" s="83"/>
      <c r="AN539" s="14"/>
      <c r="AO539" s="14"/>
      <c r="AP539" s="491"/>
      <c r="AQ539" s="491"/>
      <c r="AR539" s="491"/>
      <c r="AS539" s="491"/>
      <c r="AT539" s="491"/>
      <c r="AU539" s="491"/>
      <c r="AY539" s="491"/>
    </row>
    <row r="540" spans="16:51" s="8" customFormat="1" x14ac:dyDescent="0.2">
      <c r="P540" s="147"/>
      <c r="Q540" s="147"/>
      <c r="V540" s="114"/>
      <c r="W540" s="114"/>
      <c r="X540" s="147"/>
      <c r="Y540" s="147"/>
      <c r="AB540" s="11"/>
      <c r="AC540" s="11"/>
      <c r="AJ540" s="147"/>
      <c r="AL540" s="83"/>
      <c r="AM540" s="83"/>
      <c r="AN540" s="14"/>
      <c r="AO540" s="14"/>
      <c r="AP540" s="491"/>
      <c r="AQ540" s="491"/>
      <c r="AR540" s="491"/>
      <c r="AS540" s="491"/>
      <c r="AT540" s="491"/>
      <c r="AU540" s="491"/>
      <c r="AY540" s="491"/>
    </row>
    <row r="541" spans="16:51" s="8" customFormat="1" x14ac:dyDescent="0.2">
      <c r="P541" s="147"/>
      <c r="Q541" s="147"/>
      <c r="V541" s="114"/>
      <c r="W541" s="114"/>
      <c r="X541" s="147"/>
      <c r="Y541" s="147"/>
      <c r="AB541" s="11"/>
      <c r="AC541" s="11"/>
      <c r="AJ541" s="147"/>
      <c r="AL541" s="83"/>
      <c r="AM541" s="83"/>
      <c r="AN541" s="14"/>
      <c r="AO541" s="14"/>
      <c r="AP541" s="491"/>
      <c r="AQ541" s="491"/>
      <c r="AR541" s="491"/>
      <c r="AS541" s="491"/>
      <c r="AT541" s="491"/>
      <c r="AU541" s="491"/>
      <c r="AY541" s="491"/>
    </row>
    <row r="542" spans="16:51" s="8" customFormat="1" x14ac:dyDescent="0.2">
      <c r="P542" s="147"/>
      <c r="Q542" s="147"/>
      <c r="V542" s="114"/>
      <c r="W542" s="114"/>
      <c r="X542" s="147"/>
      <c r="Y542" s="147"/>
      <c r="AB542" s="11"/>
      <c r="AC542" s="11"/>
      <c r="AJ542" s="147"/>
      <c r="AL542" s="83"/>
      <c r="AM542" s="83"/>
      <c r="AN542" s="14"/>
      <c r="AO542" s="14"/>
      <c r="AP542" s="491"/>
      <c r="AQ542" s="491"/>
      <c r="AR542" s="491"/>
      <c r="AS542" s="491"/>
      <c r="AT542" s="491"/>
      <c r="AU542" s="491"/>
      <c r="AY542" s="491"/>
    </row>
    <row r="543" spans="16:51" s="8" customFormat="1" x14ac:dyDescent="0.2">
      <c r="P543" s="147"/>
      <c r="Q543" s="147"/>
      <c r="V543" s="114"/>
      <c r="W543" s="114"/>
      <c r="X543" s="147"/>
      <c r="Y543" s="147"/>
      <c r="AB543" s="11"/>
      <c r="AC543" s="11"/>
      <c r="AJ543" s="147"/>
      <c r="AL543" s="83"/>
      <c r="AM543" s="83"/>
      <c r="AN543" s="14"/>
      <c r="AO543" s="14"/>
      <c r="AP543" s="491"/>
      <c r="AQ543" s="491"/>
      <c r="AR543" s="491"/>
      <c r="AS543" s="491"/>
      <c r="AT543" s="491"/>
      <c r="AU543" s="491"/>
      <c r="AY543" s="491"/>
    </row>
    <row r="544" spans="16:51" s="8" customFormat="1" x14ac:dyDescent="0.2">
      <c r="P544" s="147"/>
      <c r="Q544" s="147"/>
      <c r="V544" s="114"/>
      <c r="W544" s="114"/>
      <c r="X544" s="147"/>
      <c r="Y544" s="147"/>
      <c r="AB544" s="11"/>
      <c r="AC544" s="11"/>
      <c r="AJ544" s="147"/>
      <c r="AL544" s="83"/>
      <c r="AM544" s="83"/>
      <c r="AN544" s="14"/>
      <c r="AO544" s="14"/>
      <c r="AP544" s="491"/>
      <c r="AQ544" s="491"/>
      <c r="AR544" s="491"/>
      <c r="AS544" s="491"/>
      <c r="AT544" s="491"/>
      <c r="AU544" s="491"/>
      <c r="AY544" s="491"/>
    </row>
    <row r="545" spans="16:51" s="8" customFormat="1" x14ac:dyDescent="0.2">
      <c r="P545" s="147"/>
      <c r="Q545" s="147"/>
      <c r="V545" s="114"/>
      <c r="W545" s="114"/>
      <c r="X545" s="147"/>
      <c r="Y545" s="147"/>
      <c r="AB545" s="11"/>
      <c r="AC545" s="11"/>
      <c r="AJ545" s="147"/>
      <c r="AL545" s="83"/>
      <c r="AM545" s="83"/>
      <c r="AN545" s="14"/>
      <c r="AO545" s="14"/>
      <c r="AP545" s="491"/>
      <c r="AQ545" s="491"/>
      <c r="AR545" s="491"/>
      <c r="AS545" s="491"/>
      <c r="AT545" s="491"/>
      <c r="AU545" s="491"/>
      <c r="AY545" s="491"/>
    </row>
  </sheetData>
  <sortState xmlns:xlrd2="http://schemas.microsoft.com/office/spreadsheetml/2017/richdata2" ref="A25:E61">
    <sortCondition ref="A25"/>
  </sortState>
  <mergeCells count="230">
    <mergeCell ref="H2:K2"/>
    <mergeCell ref="H3:K3"/>
    <mergeCell ref="AV60:AX60"/>
    <mergeCell ref="AZ60:BB60"/>
    <mergeCell ref="A50:E50"/>
    <mergeCell ref="AV50:AX50"/>
    <mergeCell ref="AZ50:BB50"/>
    <mergeCell ref="A57:E57"/>
    <mergeCell ref="AV57:AX57"/>
    <mergeCell ref="AZ57:BB57"/>
    <mergeCell ref="A58:E58"/>
    <mergeCell ref="AV58:AX58"/>
    <mergeCell ref="AZ58:BB58"/>
    <mergeCell ref="A59:E59"/>
    <mergeCell ref="AV59:AX59"/>
    <mergeCell ref="AZ59:BB59"/>
    <mergeCell ref="AV54:AX54"/>
    <mergeCell ref="A54:E54"/>
    <mergeCell ref="A1:D1"/>
    <mergeCell ref="AE1:BB1"/>
    <mergeCell ref="A2:G2"/>
    <mergeCell ref="M2:N2"/>
    <mergeCell ref="AF2:BB2"/>
    <mergeCell ref="M3:N3"/>
    <mergeCell ref="AI7:AW7"/>
    <mergeCell ref="AZ7:BB7"/>
    <mergeCell ref="A8:F9"/>
    <mergeCell ref="G8:L12"/>
    <mergeCell ref="M8:M12"/>
    <mergeCell ref="N8:Z12"/>
    <mergeCell ref="AE8:AE12"/>
    <mergeCell ref="AF8:AF12"/>
    <mergeCell ref="AI8:AK8"/>
    <mergeCell ref="AN8:AW8"/>
    <mergeCell ref="AZ12:BB12"/>
    <mergeCell ref="AZ8:BB8"/>
    <mergeCell ref="AI9:AK9"/>
    <mergeCell ref="AZ4:BB4"/>
    <mergeCell ref="A5:G5"/>
    <mergeCell ref="AZ5:BB5"/>
    <mergeCell ref="AZ6:BB6"/>
    <mergeCell ref="AZ10:BB10"/>
    <mergeCell ref="N16:Z16"/>
    <mergeCell ref="A18:E21"/>
    <mergeCell ref="F18:F21"/>
    <mergeCell ref="G18:G21"/>
    <mergeCell ref="N19:AC20"/>
    <mergeCell ref="H19:M20"/>
    <mergeCell ref="H18:AU18"/>
    <mergeCell ref="N21:O21"/>
    <mergeCell ref="R21:S21"/>
    <mergeCell ref="T21:U21"/>
    <mergeCell ref="AP19:AU20"/>
    <mergeCell ref="AD21:AE21"/>
    <mergeCell ref="AF21:AG21"/>
    <mergeCell ref="AR21:AS21"/>
    <mergeCell ref="V21:W21"/>
    <mergeCell ref="Z21:AA21"/>
    <mergeCell ref="AF19:AI20"/>
    <mergeCell ref="AJ19:AO20"/>
    <mergeCell ref="A10:C12"/>
    <mergeCell ref="D10:F12"/>
    <mergeCell ref="AI10:AK10"/>
    <mergeCell ref="A14:C14"/>
    <mergeCell ref="D14:F14"/>
    <mergeCell ref="G14:L14"/>
    <mergeCell ref="A13:C13"/>
    <mergeCell ref="D13:F13"/>
    <mergeCell ref="G13:L13"/>
    <mergeCell ref="N13:Z13"/>
    <mergeCell ref="AC8:AC12"/>
    <mergeCell ref="AI11:AK11"/>
    <mergeCell ref="AD8:AD12"/>
    <mergeCell ref="AD13:AD15"/>
    <mergeCell ref="A15:C15"/>
    <mergeCell ref="D15:F15"/>
    <mergeCell ref="G15:L15"/>
    <mergeCell ref="N15:Z15"/>
    <mergeCell ref="AZ11:BB11"/>
    <mergeCell ref="AU4:AY4"/>
    <mergeCell ref="AO12:AW12"/>
    <mergeCell ref="AN9:AW9"/>
    <mergeCell ref="AZ9:BB9"/>
    <mergeCell ref="A27:E27"/>
    <mergeCell ref="AV27:AX27"/>
    <mergeCell ref="AV18:BB18"/>
    <mergeCell ref="AZ27:BB27"/>
    <mergeCell ref="AZ24:BB24"/>
    <mergeCell ref="A26:E26"/>
    <mergeCell ref="AV26:AX26"/>
    <mergeCell ref="AZ26:BB26"/>
    <mergeCell ref="A22:E22"/>
    <mergeCell ref="AV22:AX22"/>
    <mergeCell ref="AZ22:BB22"/>
    <mergeCell ref="A23:E23"/>
    <mergeCell ref="AV23:AX23"/>
    <mergeCell ref="AZ23:BB23"/>
    <mergeCell ref="A24:E24"/>
    <mergeCell ref="AV24:AX24"/>
    <mergeCell ref="AZ20:BB21"/>
    <mergeCell ref="H21:I21"/>
    <mergeCell ref="AV19:BB19"/>
    <mergeCell ref="AV20:AX21"/>
    <mergeCell ref="AP21:AQ21"/>
    <mergeCell ref="AY20:AY21"/>
    <mergeCell ref="A29:E29"/>
    <mergeCell ref="AV29:AX29"/>
    <mergeCell ref="AZ29:BB29"/>
    <mergeCell ref="AV28:AX28"/>
    <mergeCell ref="A28:E28"/>
    <mergeCell ref="AZ28:BB28"/>
    <mergeCell ref="AT21:AU21"/>
    <mergeCell ref="AL21:AM21"/>
    <mergeCell ref="P21:Q21"/>
    <mergeCell ref="AN21:AO21"/>
    <mergeCell ref="J21:K21"/>
    <mergeCell ref="L21:M21"/>
    <mergeCell ref="A25:E25"/>
    <mergeCell ref="AV25:AX25"/>
    <mergeCell ref="X21:Y21"/>
    <mergeCell ref="AH21:AI21"/>
    <mergeCell ref="AJ21:AK21"/>
    <mergeCell ref="AB21:AC21"/>
    <mergeCell ref="A30:E30"/>
    <mergeCell ref="AV30:AX30"/>
    <mergeCell ref="BA30:BB30"/>
    <mergeCell ref="AZ43:BB43"/>
    <mergeCell ref="A43:E43"/>
    <mergeCell ref="A32:E32"/>
    <mergeCell ref="AV32:AX32"/>
    <mergeCell ref="A33:E33"/>
    <mergeCell ref="AV33:AX33"/>
    <mergeCell ref="AZ33:BB33"/>
    <mergeCell ref="AZ32:BB32"/>
    <mergeCell ref="AZ35:BB35"/>
    <mergeCell ref="A36:E36"/>
    <mergeCell ref="AV36:AX36"/>
    <mergeCell ref="AZ36:BB36"/>
    <mergeCell ref="AZ42:BB42"/>
    <mergeCell ref="AZ37:BB37"/>
    <mergeCell ref="A37:E37"/>
    <mergeCell ref="AV37:AX37"/>
    <mergeCell ref="A40:E40"/>
    <mergeCell ref="AV40:AX40"/>
    <mergeCell ref="A35:E35"/>
    <mergeCell ref="AV34:AX34"/>
    <mergeCell ref="AZ34:BB34"/>
    <mergeCell ref="L69:N69"/>
    <mergeCell ref="A68:D68"/>
    <mergeCell ref="U69:AB69"/>
    <mergeCell ref="AD66:AH66"/>
    <mergeCell ref="AD69:AH69"/>
    <mergeCell ref="AN69:AW69"/>
    <mergeCell ref="E69:G69"/>
    <mergeCell ref="H69:J69"/>
    <mergeCell ref="AN68:AW68"/>
    <mergeCell ref="E68:G68"/>
    <mergeCell ref="L68:N68"/>
    <mergeCell ref="A66:D66"/>
    <mergeCell ref="E66:G66"/>
    <mergeCell ref="H66:J66"/>
    <mergeCell ref="AD68:AH68"/>
    <mergeCell ref="U68:AB68"/>
    <mergeCell ref="AN66:AW66"/>
    <mergeCell ref="L66:N66"/>
    <mergeCell ref="U66:AB66"/>
    <mergeCell ref="U65:AB65"/>
    <mergeCell ref="AD65:AH65"/>
    <mergeCell ref="AN65:AW65"/>
    <mergeCell ref="A39:E39"/>
    <mergeCell ref="AV39:AX39"/>
    <mergeCell ref="A51:E51"/>
    <mergeCell ref="A65:G65"/>
    <mergeCell ref="H65:J65"/>
    <mergeCell ref="L65:N65"/>
    <mergeCell ref="A49:E49"/>
    <mergeCell ref="A41:E41"/>
    <mergeCell ref="AV41:AX41"/>
    <mergeCell ref="AV42:AX42"/>
    <mergeCell ref="A52:E52"/>
    <mergeCell ref="AV52:AX52"/>
    <mergeCell ref="A53:E53"/>
    <mergeCell ref="AV53:AX53"/>
    <mergeCell ref="A55:E55"/>
    <mergeCell ref="AV55:AX55"/>
    <mergeCell ref="A56:E56"/>
    <mergeCell ref="AV56:AX56"/>
    <mergeCell ref="A62:E62"/>
    <mergeCell ref="AV62:AX62"/>
    <mergeCell ref="A60:E60"/>
    <mergeCell ref="A34:E34"/>
    <mergeCell ref="A31:E31"/>
    <mergeCell ref="AV31:AX31"/>
    <mergeCell ref="AZ44:BB44"/>
    <mergeCell ref="A44:E44"/>
    <mergeCell ref="AZ41:BB41"/>
    <mergeCell ref="AZ45:BB45"/>
    <mergeCell ref="A46:E46"/>
    <mergeCell ref="AV46:AX46"/>
    <mergeCell ref="AV44:AX44"/>
    <mergeCell ref="AV43:AX43"/>
    <mergeCell ref="AZ46:BB46"/>
    <mergeCell ref="A45:E45"/>
    <mergeCell ref="AV45:AX45"/>
    <mergeCell ref="A42:E42"/>
    <mergeCell ref="AZ31:BB31"/>
    <mergeCell ref="A47:E47"/>
    <mergeCell ref="AV47:AX47"/>
    <mergeCell ref="AZ47:BB47"/>
    <mergeCell ref="AZ62:BB62"/>
    <mergeCell ref="AZ25:BB25"/>
    <mergeCell ref="A61:E61"/>
    <mergeCell ref="AV61:AX61"/>
    <mergeCell ref="AZ51:BB51"/>
    <mergeCell ref="AZ48:BB48"/>
    <mergeCell ref="AV48:AX48"/>
    <mergeCell ref="A48:E48"/>
    <mergeCell ref="AV49:AX49"/>
    <mergeCell ref="AV51:AX51"/>
    <mergeCell ref="AZ49:BB49"/>
    <mergeCell ref="AZ52:BB52"/>
    <mergeCell ref="AZ53:BB53"/>
    <mergeCell ref="AZ54:BB54"/>
    <mergeCell ref="AZ55:BB55"/>
    <mergeCell ref="AZ56:BB56"/>
    <mergeCell ref="AZ61:BB61"/>
    <mergeCell ref="AZ40:BB40"/>
    <mergeCell ref="AV35:AX35"/>
    <mergeCell ref="A38:E38"/>
    <mergeCell ref="AV38:AX38"/>
  </mergeCells>
  <pageMargins left="0" right="0" top="0.39370078740157483" bottom="0" header="0.35433070866141736" footer="0.35433070866141736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A1:BD523"/>
  <sheetViews>
    <sheetView topLeftCell="A41" zoomScale="30" zoomScaleNormal="30" zoomScaleSheetLayoutView="25" workbookViewId="0">
      <selection sqref="A1:BD71"/>
    </sheetView>
  </sheetViews>
  <sheetFormatPr defaultColWidth="3.28515625" defaultRowHeight="12" x14ac:dyDescent="0.2"/>
  <cols>
    <col min="1" max="1" width="8.85546875" style="6" customWidth="1"/>
    <col min="2" max="2" width="3.5703125" style="6" customWidth="1"/>
    <col min="3" max="4" width="3.7109375" style="6" customWidth="1"/>
    <col min="5" max="5" width="116.42578125" style="6" customWidth="1"/>
    <col min="6" max="6" width="18.140625" style="6" customWidth="1"/>
    <col min="7" max="7" width="18.42578125" style="3" customWidth="1"/>
    <col min="8" max="8" width="15.7109375" style="6" customWidth="1"/>
    <col min="9" max="9" width="17.85546875" style="3" customWidth="1"/>
    <col min="10" max="10" width="17.85546875" style="6" customWidth="1"/>
    <col min="11" max="11" width="19" style="3" customWidth="1"/>
    <col min="12" max="12" width="19" style="147" customWidth="1"/>
    <col min="13" max="13" width="20.140625" style="3" customWidth="1"/>
    <col min="14" max="14" width="18.7109375" style="3" hidden="1" customWidth="1"/>
    <col min="15" max="15" width="20.140625" style="3" hidden="1" customWidth="1"/>
    <col min="16" max="16" width="18.7109375" style="6" customWidth="1"/>
    <col min="17" max="17" width="18" style="3" customWidth="1"/>
    <col min="18" max="18" width="22.42578125" style="6" hidden="1" customWidth="1"/>
    <col min="19" max="19" width="19.140625" style="3" hidden="1" customWidth="1"/>
    <col min="20" max="20" width="18.28515625" style="6" customWidth="1"/>
    <col min="21" max="21" width="17.140625" style="3" customWidth="1"/>
    <col min="22" max="22" width="20.7109375" style="3" hidden="1" customWidth="1"/>
    <col min="23" max="23" width="21.140625" style="3" hidden="1" customWidth="1"/>
    <col min="24" max="24" width="18.42578125" style="3" customWidth="1"/>
    <col min="25" max="25" width="20.42578125" style="3" customWidth="1"/>
    <col min="26" max="26" width="16.42578125" style="6" customWidth="1"/>
    <col min="27" max="27" width="18.5703125" style="3" customWidth="1"/>
    <col min="28" max="28" width="19" style="6" hidden="1" customWidth="1"/>
    <col min="29" max="29" width="19" style="3" hidden="1" customWidth="1"/>
    <col min="30" max="30" width="18.140625" style="6" customWidth="1"/>
    <col min="31" max="31" width="17.85546875" style="3" customWidth="1"/>
    <col min="32" max="32" width="9.140625" style="6" customWidth="1"/>
    <col min="33" max="33" width="8.28515625" style="3" customWidth="1"/>
    <col min="34" max="34" width="4.7109375" style="6" customWidth="1"/>
    <col min="35" max="35" width="6.85546875" style="3" customWidth="1"/>
    <col min="36" max="36" width="13.85546875" style="6" customWidth="1"/>
    <col min="37" max="37" width="12.140625" style="3" customWidth="1"/>
    <col min="38" max="38" width="8.42578125" style="6" customWidth="1"/>
    <col min="39" max="39" width="12.85546875" style="3" customWidth="1"/>
    <col min="40" max="40" width="5.42578125" style="6" customWidth="1"/>
    <col min="41" max="41" width="6.28515625" style="3" customWidth="1"/>
    <col min="42" max="42" width="3" style="6" customWidth="1"/>
    <col min="43" max="43" width="17.5703125" style="3" customWidth="1"/>
    <col min="44" max="44" width="4" style="3" hidden="1" customWidth="1"/>
    <col min="45" max="45" width="4.140625" style="3" hidden="1" customWidth="1"/>
    <col min="46" max="46" width="3.28515625" style="6" hidden="1" customWidth="1"/>
    <col min="47" max="47" width="7.140625" style="6" hidden="1" customWidth="1"/>
    <col min="48" max="48" width="10.28515625" style="6" hidden="1" customWidth="1"/>
    <col min="49" max="49" width="13.28515625" style="6" customWidth="1"/>
    <col min="50" max="50" width="3.28515625" style="6" customWidth="1"/>
    <col min="51" max="51" width="11.5703125" style="6" customWidth="1"/>
    <col min="52" max="52" width="17" style="6" customWidth="1"/>
    <col min="53" max="56" width="3.28515625" style="6" hidden="1" customWidth="1"/>
    <col min="57" max="16384" width="3.28515625" style="6"/>
  </cols>
  <sheetData>
    <row r="1" spans="1:51" s="9" customFormat="1" ht="29.25" customHeight="1" x14ac:dyDescent="0.45">
      <c r="A1" s="1014" t="s">
        <v>0</v>
      </c>
      <c r="B1" s="1014"/>
      <c r="C1" s="1014"/>
      <c r="D1" s="1014"/>
      <c r="E1" s="1014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745"/>
      <c r="AD1" s="745"/>
      <c r="AE1" s="745"/>
      <c r="AF1" s="745"/>
      <c r="AG1" s="745"/>
      <c r="AH1" s="745"/>
      <c r="AI1" s="745"/>
      <c r="AJ1" s="745"/>
      <c r="AK1" s="745"/>
      <c r="AL1" s="745"/>
      <c r="AM1" s="745"/>
      <c r="AN1" s="745"/>
      <c r="AO1" s="745"/>
      <c r="AP1" s="745"/>
      <c r="AQ1" s="745"/>
      <c r="AR1" s="745"/>
      <c r="AS1" s="745"/>
      <c r="AT1" s="745"/>
      <c r="AU1" s="745"/>
      <c r="AV1" s="745"/>
      <c r="AW1" s="745"/>
      <c r="AX1" s="745"/>
      <c r="AY1" s="745"/>
    </row>
    <row r="2" spans="1:51" s="9" customFormat="1" ht="24.75" customHeight="1" x14ac:dyDescent="0.5">
      <c r="A2" s="743" t="s">
        <v>1</v>
      </c>
      <c r="B2" s="743"/>
      <c r="C2" s="743"/>
      <c r="D2" s="743"/>
      <c r="E2" s="743"/>
      <c r="F2" s="39" t="s">
        <v>2</v>
      </c>
      <c r="G2" s="40"/>
      <c r="H2" s="41"/>
      <c r="I2" s="41"/>
      <c r="J2" s="41"/>
      <c r="K2" s="1015" t="str">
        <f>+сад!M2</f>
        <v>Компанеец И.В.</v>
      </c>
      <c r="L2" s="1015"/>
      <c r="M2" s="1015"/>
      <c r="N2" s="1015"/>
      <c r="O2" s="1015"/>
      <c r="P2" s="1015"/>
      <c r="Q2" s="1015"/>
      <c r="R2" s="1015"/>
      <c r="S2" s="42"/>
      <c r="T2" s="41"/>
      <c r="U2" s="41"/>
      <c r="V2" s="41"/>
      <c r="W2" s="41"/>
      <c r="X2" s="41"/>
      <c r="Y2" s="41"/>
      <c r="Z2" s="41"/>
      <c r="AA2" s="41"/>
      <c r="AB2" s="41"/>
      <c r="AC2" s="43"/>
      <c r="AD2" s="41"/>
      <c r="AE2" s="43"/>
      <c r="AF2" s="747" t="s">
        <v>3</v>
      </c>
      <c r="AG2" s="747"/>
      <c r="AH2" s="747"/>
      <c r="AI2" s="747"/>
      <c r="AJ2" s="747"/>
      <c r="AK2" s="747"/>
      <c r="AL2" s="747"/>
      <c r="AM2" s="747"/>
      <c r="AN2" s="747"/>
      <c r="AO2" s="747"/>
      <c r="AP2" s="747"/>
      <c r="AQ2" s="747"/>
      <c r="AR2" s="747"/>
      <c r="AS2" s="747"/>
      <c r="AT2" s="747"/>
      <c r="AU2" s="747"/>
      <c r="AV2" s="747"/>
      <c r="AW2" s="747"/>
      <c r="AX2" s="747"/>
      <c r="AY2" s="747"/>
    </row>
    <row r="3" spans="1:51" s="9" customFormat="1" ht="21.75" customHeight="1" x14ac:dyDescent="0.35">
      <c r="A3" s="43" t="s">
        <v>2</v>
      </c>
      <c r="B3" s="43"/>
      <c r="C3" s="43" t="s">
        <v>2</v>
      </c>
      <c r="D3" s="43"/>
      <c r="E3" s="43" t="s">
        <v>2</v>
      </c>
      <c r="F3" s="44" t="s">
        <v>4</v>
      </c>
      <c r="G3" s="41"/>
      <c r="H3" s="41"/>
      <c r="I3" s="41"/>
      <c r="J3" s="41"/>
      <c r="K3" s="748" t="s">
        <v>5</v>
      </c>
      <c r="L3" s="748"/>
      <c r="M3" s="748"/>
      <c r="N3" s="748"/>
      <c r="O3" s="748"/>
      <c r="P3" s="748"/>
      <c r="Q3" s="748"/>
      <c r="R3" s="748"/>
      <c r="S3" s="45"/>
      <c r="T3" s="41"/>
      <c r="U3" s="41"/>
      <c r="V3" s="41"/>
      <c r="W3" s="41"/>
      <c r="X3" s="41"/>
      <c r="Y3" s="41"/>
      <c r="Z3" s="41"/>
      <c r="AA3" s="41"/>
      <c r="AB3" s="41"/>
      <c r="AC3" s="43"/>
      <c r="AD3" s="41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s="9" customFormat="1" ht="12.75" customHeight="1" x14ac:dyDescent="0.3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/>
      <c r="H4" s="43" t="s">
        <v>2</v>
      </c>
      <c r="I4" s="43"/>
      <c r="J4" s="43"/>
      <c r="K4" s="43" t="s">
        <v>2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49" t="s">
        <v>6</v>
      </c>
      <c r="AT4" s="749"/>
      <c r="AU4" s="749"/>
      <c r="AV4" s="750"/>
      <c r="AW4" s="757" t="s">
        <v>7</v>
      </c>
      <c r="AX4" s="776"/>
      <c r="AY4" s="777"/>
    </row>
    <row r="5" spans="1:51" s="9" customFormat="1" ht="63" customHeight="1" x14ac:dyDescent="0.8">
      <c r="A5" s="778" t="str">
        <f>сад!A5</f>
        <v>"22"  __05___ 2026г.</v>
      </c>
      <c r="B5" s="778"/>
      <c r="C5" s="778"/>
      <c r="D5" s="778"/>
      <c r="E5" s="778"/>
      <c r="F5" s="43" t="s">
        <v>2</v>
      </c>
      <c r="G5" s="43"/>
      <c r="H5" s="43"/>
      <c r="I5" s="43"/>
      <c r="J5" s="43"/>
      <c r="K5" s="43" t="s">
        <v>2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7"/>
      <c r="AU5" s="76"/>
      <c r="AV5" s="78"/>
      <c r="AW5" s="779" t="s">
        <v>8</v>
      </c>
      <c r="AX5" s="780"/>
      <c r="AY5" s="781"/>
    </row>
    <row r="6" spans="1:51" s="9" customFormat="1" ht="50.25" customHeight="1" x14ac:dyDescent="0.6">
      <c r="A6" s="43" t="s">
        <v>2</v>
      </c>
      <c r="B6" s="43" t="s">
        <v>2</v>
      </c>
      <c r="C6" s="43" t="s">
        <v>2</v>
      </c>
      <c r="D6" s="43" t="s">
        <v>2</v>
      </c>
      <c r="E6" s="43" t="s">
        <v>2</v>
      </c>
      <c r="F6" s="43" t="s">
        <v>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79" t="s">
        <v>9</v>
      </c>
      <c r="AJ6" s="782" t="str">
        <f>A5</f>
        <v>"22"  __05___ 2026г.</v>
      </c>
      <c r="AK6" s="782"/>
      <c r="AL6" s="782"/>
      <c r="AM6" s="782"/>
      <c r="AN6" s="782"/>
      <c r="AO6" s="782"/>
      <c r="AP6" s="782"/>
      <c r="AQ6" s="782"/>
      <c r="AR6" s="80"/>
      <c r="AS6" s="80"/>
      <c r="AT6" s="77"/>
      <c r="AU6" s="76"/>
      <c r="AV6" s="81" t="s">
        <v>10</v>
      </c>
      <c r="AW6" s="779"/>
      <c r="AX6" s="780"/>
      <c r="AY6" s="781"/>
    </row>
    <row r="7" spans="1:51" s="9" customFormat="1" ht="25.5" customHeight="1" x14ac:dyDescent="0.3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755" t="s">
        <v>11</v>
      </c>
      <c r="AJ7" s="756"/>
      <c r="AK7" s="756"/>
      <c r="AL7" s="756"/>
      <c r="AM7" s="756"/>
      <c r="AN7" s="756"/>
      <c r="AO7" s="756"/>
      <c r="AP7" s="756"/>
      <c r="AQ7" s="756"/>
      <c r="AR7" s="756"/>
      <c r="AS7" s="756"/>
      <c r="AT7" s="756"/>
      <c r="AU7" s="756"/>
      <c r="AV7" s="81" t="s">
        <v>12</v>
      </c>
      <c r="AW7" s="757"/>
      <c r="AX7" s="758"/>
      <c r="AY7" s="759"/>
    </row>
    <row r="8" spans="1:51" s="9" customFormat="1" ht="23.25" customHeight="1" x14ac:dyDescent="0.35">
      <c r="A8" s="760" t="s">
        <v>13</v>
      </c>
      <c r="B8" s="761"/>
      <c r="C8" s="761"/>
      <c r="D8" s="761"/>
      <c r="E8" s="761"/>
      <c r="F8" s="761"/>
      <c r="G8" s="761"/>
      <c r="H8" s="761"/>
      <c r="I8" s="761"/>
      <c r="J8" s="751"/>
      <c r="K8" s="760" t="s">
        <v>15</v>
      </c>
      <c r="L8" s="585"/>
      <c r="M8" s="585"/>
      <c r="N8" s="200"/>
      <c r="O8" s="200"/>
      <c r="P8" s="46"/>
      <c r="Q8" s="46"/>
      <c r="R8" s="761" t="s">
        <v>16</v>
      </c>
      <c r="S8" s="761"/>
      <c r="T8" s="761"/>
      <c r="U8" s="761"/>
      <c r="V8" s="761"/>
      <c r="W8" s="761"/>
      <c r="X8" s="761"/>
      <c r="Y8" s="761"/>
      <c r="Z8" s="751"/>
      <c r="AA8" s="47"/>
      <c r="AB8" s="47"/>
      <c r="AC8" s="751"/>
      <c r="AD8" s="47"/>
      <c r="AE8" s="751"/>
      <c r="AF8" s="766" t="s">
        <v>17</v>
      </c>
      <c r="AG8" s="48"/>
      <c r="AH8" s="48"/>
      <c r="AI8" s="769" t="s">
        <v>43</v>
      </c>
      <c r="AJ8" s="770"/>
      <c r="AK8" s="770"/>
      <c r="AL8" s="756"/>
      <c r="AM8" s="784" t="s">
        <v>59</v>
      </c>
      <c r="AN8" s="784"/>
      <c r="AO8" s="784"/>
      <c r="AP8" s="784"/>
      <c r="AQ8" s="784"/>
      <c r="AR8" s="784"/>
      <c r="AS8" s="784"/>
      <c r="AT8" s="784"/>
      <c r="AU8" s="784"/>
      <c r="AV8" s="81" t="s">
        <v>18</v>
      </c>
      <c r="AW8" s="757"/>
      <c r="AX8" s="758"/>
      <c r="AY8" s="759"/>
    </row>
    <row r="9" spans="1:51" s="9" customFormat="1" ht="24" customHeight="1" x14ac:dyDescent="0.35">
      <c r="A9" s="762"/>
      <c r="B9" s="763"/>
      <c r="C9" s="763"/>
      <c r="D9" s="763"/>
      <c r="E9" s="763"/>
      <c r="F9" s="764"/>
      <c r="G9" s="764"/>
      <c r="H9" s="764"/>
      <c r="I9" s="764"/>
      <c r="J9" s="752"/>
      <c r="K9" s="765"/>
      <c r="L9" s="586"/>
      <c r="M9" s="586"/>
      <c r="N9" s="202"/>
      <c r="O9" s="202"/>
      <c r="P9" s="50"/>
      <c r="Q9" s="50"/>
      <c r="R9" s="764"/>
      <c r="S9" s="764"/>
      <c r="T9" s="764"/>
      <c r="U9" s="764"/>
      <c r="V9" s="764"/>
      <c r="W9" s="764"/>
      <c r="X9" s="764"/>
      <c r="Y9" s="764"/>
      <c r="Z9" s="752"/>
      <c r="AA9" s="51"/>
      <c r="AB9" s="51"/>
      <c r="AC9" s="752"/>
      <c r="AD9" s="51"/>
      <c r="AE9" s="752"/>
      <c r="AF9" s="767"/>
      <c r="AG9" s="52"/>
      <c r="AH9" s="52"/>
      <c r="AI9" s="771" t="s">
        <v>19</v>
      </c>
      <c r="AJ9" s="756"/>
      <c r="AK9" s="756"/>
      <c r="AL9" s="756"/>
      <c r="AM9" s="544"/>
      <c r="AN9" s="544"/>
      <c r="AO9" s="544"/>
      <c r="AP9" s="544"/>
      <c r="AQ9" s="772" t="str">
        <f>сад!AN9</f>
        <v>Краснообск, 72</v>
      </c>
      <c r="AR9" s="772"/>
      <c r="AS9" s="772"/>
      <c r="AT9" s="772"/>
      <c r="AU9" s="772"/>
      <c r="AV9" s="81" t="s">
        <v>20</v>
      </c>
      <c r="AW9" s="757"/>
      <c r="AX9" s="758"/>
      <c r="AY9" s="759"/>
    </row>
    <row r="10" spans="1:51" s="9" customFormat="1" ht="27.75" customHeight="1" x14ac:dyDescent="0.3">
      <c r="A10" s="760" t="s">
        <v>21</v>
      </c>
      <c r="B10" s="761"/>
      <c r="C10" s="751"/>
      <c r="D10" s="760" t="s">
        <v>22</v>
      </c>
      <c r="E10" s="761"/>
      <c r="F10" s="764"/>
      <c r="G10" s="764"/>
      <c r="H10" s="764"/>
      <c r="I10" s="764"/>
      <c r="J10" s="752"/>
      <c r="K10" s="765"/>
      <c r="L10" s="586"/>
      <c r="M10" s="586"/>
      <c r="N10" s="202"/>
      <c r="O10" s="202"/>
      <c r="P10" s="50"/>
      <c r="Q10" s="50"/>
      <c r="R10" s="764"/>
      <c r="S10" s="764"/>
      <c r="T10" s="764"/>
      <c r="U10" s="764"/>
      <c r="V10" s="764"/>
      <c r="W10" s="764"/>
      <c r="X10" s="764"/>
      <c r="Y10" s="764"/>
      <c r="Z10" s="752"/>
      <c r="AA10" s="51"/>
      <c r="AB10" s="51"/>
      <c r="AC10" s="752"/>
      <c r="AD10" s="51"/>
      <c r="AE10" s="752"/>
      <c r="AF10" s="767"/>
      <c r="AG10" s="53"/>
      <c r="AH10" s="53"/>
      <c r="AI10" s="770" t="s">
        <v>23</v>
      </c>
      <c r="AJ10" s="770"/>
      <c r="AK10" s="770"/>
      <c r="AL10" s="770"/>
      <c r="AM10" s="770"/>
      <c r="AN10" s="770"/>
      <c r="AO10" s="770"/>
      <c r="AP10" s="770"/>
      <c r="AQ10" s="770"/>
      <c r="AR10" s="545"/>
      <c r="AS10" s="545"/>
      <c r="AT10" s="546"/>
      <c r="AU10" s="547"/>
      <c r="AV10" s="81" t="s">
        <v>24</v>
      </c>
      <c r="AW10" s="757"/>
      <c r="AX10" s="758"/>
      <c r="AY10" s="759"/>
    </row>
    <row r="11" spans="1:51" s="9" customFormat="1" ht="23.25" customHeight="1" x14ac:dyDescent="0.35">
      <c r="A11" s="765"/>
      <c r="B11" s="764"/>
      <c r="C11" s="752"/>
      <c r="D11" s="765"/>
      <c r="E11" s="764"/>
      <c r="F11" s="764"/>
      <c r="G11" s="764"/>
      <c r="H11" s="764"/>
      <c r="I11" s="764"/>
      <c r="J11" s="752"/>
      <c r="K11" s="765"/>
      <c r="L11" s="586"/>
      <c r="M11" s="586"/>
      <c r="N11" s="202"/>
      <c r="O11" s="202"/>
      <c r="P11" s="50"/>
      <c r="Q11" s="50"/>
      <c r="R11" s="764"/>
      <c r="S11" s="764"/>
      <c r="T11" s="764"/>
      <c r="U11" s="764"/>
      <c r="V11" s="764"/>
      <c r="W11" s="764"/>
      <c r="X11" s="764"/>
      <c r="Y11" s="764"/>
      <c r="Z11" s="752"/>
      <c r="AA11" s="51"/>
      <c r="AB11" s="51"/>
      <c r="AC11" s="752"/>
      <c r="AD11" s="51"/>
      <c r="AE11" s="752"/>
      <c r="AF11" s="767"/>
      <c r="AG11" s="52"/>
      <c r="AH11" s="52"/>
      <c r="AI11" s="769" t="s">
        <v>25</v>
      </c>
      <c r="AJ11" s="783"/>
      <c r="AK11" s="783"/>
      <c r="AL11" s="783"/>
      <c r="AM11" s="548"/>
      <c r="AN11" s="548"/>
      <c r="AO11" s="546"/>
      <c r="AP11" s="548"/>
      <c r="AQ11" s="546"/>
      <c r="AR11" s="546"/>
      <c r="AS11" s="546"/>
      <c r="AT11" s="546"/>
      <c r="AU11" s="546"/>
      <c r="AV11" s="81" t="s">
        <v>26</v>
      </c>
      <c r="AW11" s="757"/>
      <c r="AX11" s="758"/>
      <c r="AY11" s="759"/>
    </row>
    <row r="12" spans="1:51" s="9" customFormat="1" ht="25.5" customHeight="1" x14ac:dyDescent="0.3">
      <c r="A12" s="762"/>
      <c r="B12" s="763"/>
      <c r="C12" s="753"/>
      <c r="D12" s="762"/>
      <c r="E12" s="763"/>
      <c r="F12" s="763"/>
      <c r="G12" s="763"/>
      <c r="H12" s="763"/>
      <c r="I12" s="763"/>
      <c r="J12" s="753"/>
      <c r="K12" s="762"/>
      <c r="L12" s="587"/>
      <c r="M12" s="587"/>
      <c r="N12" s="201"/>
      <c r="O12" s="201"/>
      <c r="P12" s="55"/>
      <c r="Q12" s="55"/>
      <c r="R12" s="763"/>
      <c r="S12" s="763"/>
      <c r="T12" s="763"/>
      <c r="U12" s="763"/>
      <c r="V12" s="763"/>
      <c r="W12" s="763"/>
      <c r="X12" s="763"/>
      <c r="Y12" s="763"/>
      <c r="Z12" s="753"/>
      <c r="AA12" s="56"/>
      <c r="AB12" s="56"/>
      <c r="AC12" s="753"/>
      <c r="AD12" s="56"/>
      <c r="AE12" s="753"/>
      <c r="AF12" s="768"/>
      <c r="AG12" s="52"/>
      <c r="AH12" s="52"/>
      <c r="AI12" s="549" t="s">
        <v>27</v>
      </c>
      <c r="AJ12" s="545"/>
      <c r="AK12" s="545"/>
      <c r="AL12" s="545"/>
      <c r="AM12" s="545"/>
      <c r="AN12" s="545"/>
      <c r="AO12" s="545"/>
      <c r="AP12" s="754" t="str">
        <f>сад!AO12</f>
        <v>Якушева Н.Е.</v>
      </c>
      <c r="AQ12" s="754"/>
      <c r="AR12" s="754"/>
      <c r="AS12" s="754"/>
      <c r="AT12" s="754"/>
      <c r="AU12" s="754"/>
      <c r="AV12" s="78"/>
      <c r="AW12" s="757"/>
      <c r="AX12" s="758"/>
      <c r="AY12" s="759"/>
    </row>
    <row r="13" spans="1:51" s="9" customFormat="1" ht="21" customHeight="1" x14ac:dyDescent="0.35">
      <c r="A13" s="773">
        <v>1</v>
      </c>
      <c r="B13" s="774"/>
      <c r="C13" s="775"/>
      <c r="D13" s="773">
        <v>2</v>
      </c>
      <c r="E13" s="774"/>
      <c r="F13" s="774"/>
      <c r="G13" s="774"/>
      <c r="H13" s="774"/>
      <c r="I13" s="774"/>
      <c r="J13" s="775"/>
      <c r="K13" s="148">
        <v>4</v>
      </c>
      <c r="L13" s="248"/>
      <c r="M13" s="248"/>
      <c r="N13" s="248"/>
      <c r="O13" s="248"/>
      <c r="P13" s="59"/>
      <c r="Q13" s="59"/>
      <c r="R13" s="774">
        <v>5</v>
      </c>
      <c r="S13" s="774"/>
      <c r="T13" s="774"/>
      <c r="U13" s="774"/>
      <c r="V13" s="774"/>
      <c r="W13" s="774"/>
      <c r="X13" s="774"/>
      <c r="Y13" s="774"/>
      <c r="Z13" s="775"/>
      <c r="AA13" s="60"/>
      <c r="AB13" s="60"/>
      <c r="AC13" s="60"/>
      <c r="AD13" s="60"/>
      <c r="AE13" s="60"/>
      <c r="AF13" s="61">
        <v>7</v>
      </c>
      <c r="AG13" s="41"/>
      <c r="AH13" s="41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62"/>
      <c r="AU13" s="43"/>
      <c r="AV13" s="43"/>
      <c r="AW13" s="43"/>
      <c r="AX13" s="43"/>
      <c r="AY13" s="43"/>
    </row>
    <row r="14" spans="1:51" s="9" customFormat="1" ht="82.5" customHeight="1" x14ac:dyDescent="0.35">
      <c r="A14" s="785" t="s">
        <v>2</v>
      </c>
      <c r="B14" s="786"/>
      <c r="C14" s="787"/>
      <c r="D14" s="785" t="s">
        <v>2</v>
      </c>
      <c r="E14" s="786"/>
      <c r="F14" s="788" t="s">
        <v>54</v>
      </c>
      <c r="G14" s="788"/>
      <c r="H14" s="788"/>
      <c r="I14" s="788"/>
      <c r="J14" s="789"/>
      <c r="K14" s="594">
        <v>35</v>
      </c>
      <c r="L14" s="447"/>
      <c r="M14" s="447"/>
      <c r="N14" s="447"/>
      <c r="O14" s="355"/>
      <c r="P14" s="63"/>
      <c r="Q14" s="63"/>
      <c r="R14" s="774"/>
      <c r="S14" s="774"/>
      <c r="T14" s="774"/>
      <c r="U14" s="774"/>
      <c r="V14" s="774"/>
      <c r="W14" s="774"/>
      <c r="X14" s="774"/>
      <c r="Y14" s="774"/>
      <c r="Z14" s="775"/>
      <c r="AA14" s="60"/>
      <c r="AB14" s="60"/>
      <c r="AC14" s="64"/>
      <c r="AD14" s="60"/>
      <c r="AE14" s="64"/>
      <c r="AF14" s="65"/>
      <c r="AG14" s="62"/>
      <c r="AH14" s="62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</row>
    <row r="15" spans="1:51" s="9" customFormat="1" ht="13.5" customHeight="1" x14ac:dyDescent="0.35">
      <c r="A15" s="785" t="s">
        <v>2</v>
      </c>
      <c r="B15" s="786"/>
      <c r="C15" s="787"/>
      <c r="D15" s="785" t="s">
        <v>2</v>
      </c>
      <c r="E15" s="786"/>
      <c r="F15" s="774"/>
      <c r="G15" s="774"/>
      <c r="H15" s="774"/>
      <c r="I15" s="774"/>
      <c r="J15" s="775"/>
      <c r="K15" s="66"/>
      <c r="L15" s="67"/>
      <c r="M15" s="67"/>
      <c r="N15" s="67"/>
      <c r="O15" s="67"/>
      <c r="P15" s="67"/>
      <c r="Q15" s="67"/>
      <c r="R15" s="774"/>
      <c r="S15" s="774"/>
      <c r="T15" s="774"/>
      <c r="U15" s="774"/>
      <c r="V15" s="774"/>
      <c r="W15" s="774"/>
      <c r="X15" s="774"/>
      <c r="Y15" s="774"/>
      <c r="Z15" s="775"/>
      <c r="AA15" s="60"/>
      <c r="AB15" s="60"/>
      <c r="AC15" s="64"/>
      <c r="AD15" s="60"/>
      <c r="AE15" s="64"/>
      <c r="AF15" s="65"/>
      <c r="AG15" s="62"/>
      <c r="AH15" s="6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1:51" s="9" customFormat="1" ht="12" customHeight="1" x14ac:dyDescent="0.3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6"/>
      <c r="L16" s="67"/>
      <c r="M16" s="67"/>
      <c r="N16" s="67"/>
      <c r="O16" s="67"/>
      <c r="P16" s="67"/>
      <c r="Q16" s="67"/>
      <c r="R16" s="774"/>
      <c r="S16" s="774"/>
      <c r="T16" s="774"/>
      <c r="U16" s="774"/>
      <c r="V16" s="774"/>
      <c r="W16" s="774"/>
      <c r="X16" s="774"/>
      <c r="Y16" s="774"/>
      <c r="Z16" s="775"/>
      <c r="AA16" s="60"/>
      <c r="AB16" s="60"/>
      <c r="AC16" s="60"/>
      <c r="AD16" s="60"/>
      <c r="AE16" s="60"/>
      <c r="AF16" s="65"/>
      <c r="AG16" s="62"/>
      <c r="AH16" s="62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1:56" s="9" customFormat="1" ht="36" customHeight="1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</row>
    <row r="18" spans="1:56" s="9" customFormat="1" ht="33" customHeight="1" thickBot="1" x14ac:dyDescent="0.25">
      <c r="A18" s="683" t="str">
        <f>сад!A18</f>
        <v>Наименование продукта</v>
      </c>
      <c r="B18" s="684"/>
      <c r="C18" s="684"/>
      <c r="D18" s="684"/>
      <c r="E18" s="684"/>
      <c r="F18" s="792" t="s">
        <v>31</v>
      </c>
      <c r="G18" s="689"/>
      <c r="H18" s="689"/>
      <c r="I18" s="689"/>
      <c r="J18" s="689"/>
      <c r="K18" s="689"/>
      <c r="L18" s="689"/>
      <c r="M18" s="689"/>
      <c r="N18" s="689"/>
      <c r="O18" s="689"/>
      <c r="P18" s="689"/>
      <c r="Q18" s="689"/>
      <c r="R18" s="689"/>
      <c r="S18" s="689"/>
      <c r="T18" s="689"/>
      <c r="U18" s="689"/>
      <c r="V18" s="689"/>
      <c r="W18" s="689"/>
      <c r="X18" s="689"/>
      <c r="Y18" s="689"/>
      <c r="Z18" s="689"/>
      <c r="AA18" s="689"/>
      <c r="AB18" s="689"/>
      <c r="AC18" s="689"/>
      <c r="AD18" s="689"/>
      <c r="AE18" s="689"/>
      <c r="AF18" s="689"/>
      <c r="AG18" s="689"/>
      <c r="AH18" s="689"/>
      <c r="AI18" s="689"/>
      <c r="AJ18" s="689"/>
      <c r="AK18" s="689"/>
      <c r="AL18" s="689"/>
      <c r="AM18" s="689"/>
      <c r="AN18" s="689"/>
      <c r="AO18" s="689"/>
      <c r="AP18" s="689"/>
      <c r="AQ18" s="689"/>
      <c r="AR18" s="689"/>
      <c r="AS18" s="689"/>
      <c r="AT18" s="689"/>
      <c r="AU18" s="689"/>
      <c r="AV18" s="689"/>
      <c r="AW18" s="690"/>
      <c r="AX18" s="643" t="s">
        <v>32</v>
      </c>
      <c r="AY18" s="644"/>
      <c r="AZ18" s="644"/>
      <c r="BA18" s="644"/>
      <c r="BB18" s="644"/>
      <c r="BC18" s="644"/>
      <c r="BD18" s="645"/>
    </row>
    <row r="19" spans="1:56" s="9" customFormat="1" ht="24.75" customHeight="1" x14ac:dyDescent="0.2">
      <c r="A19" s="684"/>
      <c r="B19" s="684"/>
      <c r="C19" s="684"/>
      <c r="D19" s="684"/>
      <c r="E19" s="684"/>
      <c r="F19" s="710" t="s">
        <v>33</v>
      </c>
      <c r="G19" s="790"/>
      <c r="H19" s="790"/>
      <c r="I19" s="790"/>
      <c r="J19" s="790"/>
      <c r="K19" s="711"/>
      <c r="L19" s="710" t="s">
        <v>64</v>
      </c>
      <c r="M19" s="711"/>
      <c r="N19" s="710" t="s">
        <v>64</v>
      </c>
      <c r="O19" s="711"/>
      <c r="P19" s="710" t="s">
        <v>34</v>
      </c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790"/>
      <c r="AB19" s="790"/>
      <c r="AC19" s="790"/>
      <c r="AD19" s="790"/>
      <c r="AE19" s="711"/>
      <c r="AF19" s="792"/>
      <c r="AG19" s="689"/>
      <c r="AH19" s="689"/>
      <c r="AI19" s="689"/>
      <c r="AJ19" s="689"/>
      <c r="AK19" s="690"/>
      <c r="AL19" s="792"/>
      <c r="AM19" s="689"/>
      <c r="AN19" s="689"/>
      <c r="AO19" s="689"/>
      <c r="AP19" s="689"/>
      <c r="AQ19" s="798"/>
      <c r="AR19" s="800" t="s">
        <v>57</v>
      </c>
      <c r="AS19" s="801"/>
      <c r="AT19" s="801"/>
      <c r="AU19" s="801"/>
      <c r="AV19" s="801"/>
      <c r="AW19" s="802"/>
      <c r="AX19" s="736" t="s">
        <v>35</v>
      </c>
      <c r="AY19" s="644"/>
      <c r="AZ19" s="644"/>
      <c r="BA19" s="644"/>
      <c r="BB19" s="644"/>
      <c r="BC19" s="644"/>
      <c r="BD19" s="645"/>
    </row>
    <row r="20" spans="1:56" s="9" customFormat="1" ht="12" customHeight="1" x14ac:dyDescent="0.2">
      <c r="A20" s="684"/>
      <c r="B20" s="684"/>
      <c r="C20" s="684"/>
      <c r="D20" s="684"/>
      <c r="E20" s="684"/>
      <c r="F20" s="712"/>
      <c r="G20" s="791"/>
      <c r="H20" s="791"/>
      <c r="I20" s="791"/>
      <c r="J20" s="791"/>
      <c r="K20" s="713"/>
      <c r="L20" s="712"/>
      <c r="M20" s="713"/>
      <c r="N20" s="712"/>
      <c r="O20" s="713"/>
      <c r="P20" s="712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13"/>
      <c r="AF20" s="795"/>
      <c r="AG20" s="796"/>
      <c r="AH20" s="796"/>
      <c r="AI20" s="796"/>
      <c r="AJ20" s="796"/>
      <c r="AK20" s="797"/>
      <c r="AL20" s="795"/>
      <c r="AM20" s="796"/>
      <c r="AN20" s="796"/>
      <c r="AO20" s="796"/>
      <c r="AP20" s="796"/>
      <c r="AQ20" s="799"/>
      <c r="AR20" s="803"/>
      <c r="AS20" s="796"/>
      <c r="AT20" s="796"/>
      <c r="AU20" s="796"/>
      <c r="AV20" s="796"/>
      <c r="AW20" s="799"/>
      <c r="AX20" s="793" t="s">
        <v>36</v>
      </c>
      <c r="AY20" s="623"/>
      <c r="AZ20" s="624"/>
      <c r="BA20" s="629" t="s">
        <v>37</v>
      </c>
      <c r="BB20" s="662"/>
      <c r="BC20" s="623"/>
      <c r="BD20" s="624"/>
    </row>
    <row r="21" spans="1:56" s="9" customFormat="1" ht="409.5" customHeight="1" x14ac:dyDescent="0.2">
      <c r="A21" s="684"/>
      <c r="B21" s="684"/>
      <c r="C21" s="684"/>
      <c r="D21" s="684"/>
      <c r="E21" s="684"/>
      <c r="F21" s="636" t="str">
        <f>сад!H21</f>
        <v>Каша молочная ячневая</v>
      </c>
      <c r="G21" s="637"/>
      <c r="H21" s="636" t="str">
        <f>сад!J21</f>
        <v>Бутерброд с повидлом</v>
      </c>
      <c r="I21" s="637"/>
      <c r="J21" s="636" t="str">
        <f>сад!L21</f>
        <v>Чай с молоком и сахаром</v>
      </c>
      <c r="K21" s="637"/>
      <c r="L21" s="633" t="s">
        <v>131</v>
      </c>
      <c r="M21" s="634"/>
      <c r="N21" s="636"/>
      <c r="O21" s="637"/>
      <c r="P21" s="636" t="str">
        <f>сад!N21</f>
        <v>Борщ на кур/бул</v>
      </c>
      <c r="Q21" s="637"/>
      <c r="R21" s="635" t="str">
        <f>сад!P21</f>
        <v>Ежики (Тефтели) из курицы</v>
      </c>
      <c r="S21" s="635"/>
      <c r="T21" s="635" t="str">
        <f>сад!R21</f>
        <v xml:space="preserve">Плов из курицы </v>
      </c>
      <c r="U21" s="635"/>
      <c r="V21" s="636">
        <f>сад!T21</f>
        <v>0</v>
      </c>
      <c r="W21" s="637"/>
      <c r="X21" s="636" t="str">
        <f>сад!V21</f>
        <v>Салат из св.помидоров и огурцов</v>
      </c>
      <c r="Y21" s="637"/>
      <c r="Z21" s="636" t="str">
        <f>сад!X21</f>
        <v>Кисель из облепихи</v>
      </c>
      <c r="AA21" s="637"/>
      <c r="AB21" s="636" t="str">
        <f>сад!Z21</f>
        <v>Хлеб пшеничный</v>
      </c>
      <c r="AC21" s="637"/>
      <c r="AD21" s="636" t="str">
        <f>сад!AB21</f>
        <v>Хлеб "Ново-украинский" / Хлеб пшеничный</v>
      </c>
      <c r="AE21" s="637"/>
      <c r="AF21" s="272"/>
      <c r="AG21" s="273"/>
      <c r="AH21" s="739"/>
      <c r="AI21" s="740"/>
      <c r="AJ21" s="739"/>
      <c r="AK21" s="740"/>
      <c r="AL21" s="739"/>
      <c r="AM21" s="740"/>
      <c r="AN21" s="739"/>
      <c r="AO21" s="740"/>
      <c r="AP21" s="739"/>
      <c r="AQ21" s="741"/>
      <c r="AR21" s="742"/>
      <c r="AS21" s="740"/>
      <c r="AT21" s="739"/>
      <c r="AU21" s="740"/>
      <c r="AV21" s="739"/>
      <c r="AW21" s="741"/>
      <c r="AX21" s="794"/>
      <c r="AY21" s="625"/>
      <c r="AZ21" s="626"/>
      <c r="BA21" s="630"/>
      <c r="BB21" s="663"/>
      <c r="BC21" s="625"/>
      <c r="BD21" s="626"/>
    </row>
    <row r="22" spans="1:56" ht="30" customHeight="1" x14ac:dyDescent="0.2">
      <c r="A22" s="650">
        <v>1</v>
      </c>
      <c r="B22" s="650"/>
      <c r="C22" s="650"/>
      <c r="D22" s="650"/>
      <c r="E22" s="650"/>
      <c r="F22" s="438">
        <v>2</v>
      </c>
      <c r="G22" s="93">
        <v>3</v>
      </c>
      <c r="H22" s="438">
        <v>4</v>
      </c>
      <c r="I22" s="93">
        <v>5</v>
      </c>
      <c r="J22" s="438">
        <v>6</v>
      </c>
      <c r="K22" s="95">
        <v>7</v>
      </c>
      <c r="L22" s="583"/>
      <c r="M22" s="95"/>
      <c r="N22" s="269">
        <v>8</v>
      </c>
      <c r="O22" s="93">
        <v>9</v>
      </c>
      <c r="P22" s="438">
        <v>10</v>
      </c>
      <c r="Q22" s="93">
        <v>11</v>
      </c>
      <c r="R22" s="94">
        <v>12</v>
      </c>
      <c r="S22" s="93">
        <v>13</v>
      </c>
      <c r="T22" s="370">
        <v>14</v>
      </c>
      <c r="U22" s="93">
        <v>15</v>
      </c>
      <c r="V22" s="451">
        <v>14</v>
      </c>
      <c r="W22" s="93">
        <v>15</v>
      </c>
      <c r="X22" s="450">
        <v>17</v>
      </c>
      <c r="Y22" s="93">
        <v>18</v>
      </c>
      <c r="Z22" s="370">
        <v>19</v>
      </c>
      <c r="AA22" s="93">
        <v>20</v>
      </c>
      <c r="AB22" s="370">
        <v>20</v>
      </c>
      <c r="AC22" s="93">
        <v>21</v>
      </c>
      <c r="AD22" s="269">
        <v>21</v>
      </c>
      <c r="AE22" s="93">
        <v>22</v>
      </c>
      <c r="AF22" s="249">
        <v>23</v>
      </c>
      <c r="AG22" s="93">
        <v>24</v>
      </c>
      <c r="AH22" s="144"/>
      <c r="AI22" s="93"/>
      <c r="AJ22" s="94"/>
      <c r="AK22" s="93"/>
      <c r="AL22" s="144"/>
      <c r="AM22" s="93"/>
      <c r="AN22" s="94"/>
      <c r="AO22" s="93"/>
      <c r="AP22" s="144"/>
      <c r="AQ22" s="95"/>
      <c r="AR22" s="96"/>
      <c r="AS22" s="93"/>
      <c r="AT22" s="144"/>
      <c r="AU22" s="93"/>
      <c r="AV22" s="144"/>
      <c r="AW22" s="97"/>
      <c r="AX22" s="651"/>
      <c r="AY22" s="652"/>
      <c r="AZ22" s="652"/>
      <c r="BA22" s="140">
        <v>47</v>
      </c>
      <c r="BB22" s="652"/>
      <c r="BC22" s="652"/>
      <c r="BD22" s="652"/>
    </row>
    <row r="23" spans="1:56" s="1" customFormat="1" ht="33.75" customHeight="1" x14ac:dyDescent="0.2">
      <c r="A23" s="653" t="s">
        <v>38</v>
      </c>
      <c r="B23" s="654"/>
      <c r="C23" s="654"/>
      <c r="D23" s="654"/>
      <c r="E23" s="655"/>
      <c r="F23" s="98"/>
      <c r="G23" s="99">
        <f>K14</f>
        <v>35</v>
      </c>
      <c r="H23" s="100"/>
      <c r="I23" s="99">
        <f>K14</f>
        <v>35</v>
      </c>
      <c r="J23" s="101"/>
      <c r="K23" s="102">
        <f>K14</f>
        <v>35</v>
      </c>
      <c r="L23" s="588"/>
      <c r="M23" s="102"/>
      <c r="N23" s="100"/>
      <c r="O23" s="99">
        <f>+$K$14</f>
        <v>35</v>
      </c>
      <c r="P23" s="100"/>
      <c r="Q23" s="99">
        <f>K14</f>
        <v>35</v>
      </c>
      <c r="R23" s="101"/>
      <c r="S23" s="99">
        <f>K14</f>
        <v>35</v>
      </c>
      <c r="T23" s="100"/>
      <c r="U23" s="99">
        <f>+$O$14</f>
        <v>0</v>
      </c>
      <c r="V23" s="115"/>
      <c r="W23" s="99">
        <f>K14</f>
        <v>35</v>
      </c>
      <c r="X23" s="100"/>
      <c r="Y23" s="99">
        <f>K14</f>
        <v>35</v>
      </c>
      <c r="Z23" s="100"/>
      <c r="AA23" s="99">
        <f>K14</f>
        <v>35</v>
      </c>
      <c r="AB23" s="100"/>
      <c r="AC23" s="99">
        <f>K14</f>
        <v>35</v>
      </c>
      <c r="AD23" s="100"/>
      <c r="AE23" s="99">
        <f>K14</f>
        <v>35</v>
      </c>
      <c r="AF23" s="100"/>
      <c r="AG23" s="99"/>
      <c r="AH23" s="100"/>
      <c r="AI23" s="99"/>
      <c r="AJ23" s="101"/>
      <c r="AK23" s="99"/>
      <c r="AL23" s="100"/>
      <c r="AM23" s="99"/>
      <c r="AN23" s="101"/>
      <c r="AO23" s="99"/>
      <c r="AP23" s="101"/>
      <c r="AQ23" s="102"/>
      <c r="AR23" s="103"/>
      <c r="AS23" s="99"/>
      <c r="AT23" s="101"/>
      <c r="AU23" s="99"/>
      <c r="AV23" s="101"/>
      <c r="AW23" s="104"/>
      <c r="AX23" s="733"/>
      <c r="AY23" s="734"/>
      <c r="AZ23" s="735"/>
      <c r="BA23" s="143"/>
      <c r="BB23" s="658"/>
      <c r="BC23" s="656"/>
      <c r="BD23" s="657"/>
    </row>
    <row r="24" spans="1:56" s="1" customFormat="1" ht="36.75" customHeight="1" x14ac:dyDescent="0.2">
      <c r="A24" s="659" t="s">
        <v>39</v>
      </c>
      <c r="B24" s="659"/>
      <c r="C24" s="659"/>
      <c r="D24" s="659"/>
      <c r="E24" s="659"/>
      <c r="F24" s="441"/>
      <c r="G24" s="442">
        <f>сад!I24</f>
        <v>180</v>
      </c>
      <c r="H24" s="411"/>
      <c r="I24" s="442">
        <f>сад!K24</f>
        <v>45</v>
      </c>
      <c r="J24" s="443"/>
      <c r="K24" s="444">
        <f>сад!M24</f>
        <v>180</v>
      </c>
      <c r="L24" s="589"/>
      <c r="M24" s="444">
        <v>130</v>
      </c>
      <c r="N24" s="411"/>
      <c r="O24" s="442"/>
      <c r="P24" s="411"/>
      <c r="Q24" s="442">
        <f>сад!O24</f>
        <v>180</v>
      </c>
      <c r="R24" s="443"/>
      <c r="S24" s="442">
        <f>сад!Q24</f>
        <v>70</v>
      </c>
      <c r="T24" s="411"/>
      <c r="U24" s="442">
        <f>сад!S24</f>
        <v>180</v>
      </c>
      <c r="V24" s="411"/>
      <c r="W24" s="442">
        <f>сад!U24</f>
        <v>20</v>
      </c>
      <c r="X24" s="411"/>
      <c r="Y24" s="442">
        <f>сад!W24</f>
        <v>50</v>
      </c>
      <c r="Z24" s="411"/>
      <c r="AA24" s="442">
        <f>сад!Y24</f>
        <v>180</v>
      </c>
      <c r="AB24" s="411"/>
      <c r="AC24" s="442">
        <v>30</v>
      </c>
      <c r="AD24" s="411"/>
      <c r="AE24" s="442">
        <f>сад!AA24</f>
        <v>30</v>
      </c>
      <c r="AF24" s="106"/>
      <c r="AG24" s="105"/>
      <c r="AH24" s="106"/>
      <c r="AI24" s="105"/>
      <c r="AJ24" s="107"/>
      <c r="AK24" s="105"/>
      <c r="AL24" s="106"/>
      <c r="AM24" s="105"/>
      <c r="AN24" s="107"/>
      <c r="AO24" s="105"/>
      <c r="AP24" s="107"/>
      <c r="AQ24" s="108"/>
      <c r="AR24" s="109"/>
      <c r="AS24" s="105"/>
      <c r="AT24" s="107"/>
      <c r="AU24" s="105"/>
      <c r="AV24" s="107"/>
      <c r="AW24" s="110"/>
      <c r="AX24" s="737"/>
      <c r="AY24" s="738"/>
      <c r="AZ24" s="738"/>
      <c r="BA24" s="145"/>
      <c r="BB24" s="605"/>
      <c r="BC24" s="605"/>
      <c r="BD24" s="605"/>
    </row>
    <row r="25" spans="1:56" s="1" customFormat="1" ht="50.25" customHeight="1" x14ac:dyDescent="0.2">
      <c r="A25" s="615">
        <f>сад!A25</f>
        <v>0</v>
      </c>
      <c r="B25" s="616"/>
      <c r="C25" s="616"/>
      <c r="D25" s="616"/>
      <c r="E25" s="617"/>
      <c r="F25" s="406">
        <f>сад!H25</f>
        <v>0</v>
      </c>
      <c r="G25" s="398">
        <f>+F25*$K$14/1000</f>
        <v>0</v>
      </c>
      <c r="H25" s="406">
        <f>сад!J25</f>
        <v>0</v>
      </c>
      <c r="I25" s="398">
        <f>+H25*$K$14/1000</f>
        <v>0</v>
      </c>
      <c r="J25" s="406">
        <f>сад!L25</f>
        <v>0</v>
      </c>
      <c r="K25" s="398">
        <f>+J25*$K$14/1000</f>
        <v>0</v>
      </c>
      <c r="L25" s="405"/>
      <c r="M25" s="398">
        <f>L25*K14/1000</f>
        <v>0</v>
      </c>
      <c r="N25" s="411"/>
      <c r="O25" s="398">
        <f>+N25*$K$14/1000</f>
        <v>0</v>
      </c>
      <c r="P25" s="406">
        <f>сад!N25</f>
        <v>0</v>
      </c>
      <c r="Q25" s="398">
        <f>+P25*$K$14/1000</f>
        <v>0</v>
      </c>
      <c r="R25" s="406">
        <f>сад!P25</f>
        <v>0</v>
      </c>
      <c r="S25" s="398">
        <f>+R25*$K$14/1000</f>
        <v>0</v>
      </c>
      <c r="T25" s="406">
        <f>сад!R25</f>
        <v>0</v>
      </c>
      <c r="U25" s="398">
        <f>+T25*$K$14/1000</f>
        <v>0</v>
      </c>
      <c r="V25" s="406">
        <f>сад!T25</f>
        <v>0</v>
      </c>
      <c r="W25" s="445">
        <f t="shared" ref="W25:W63" si="0">+V25*$K$14/1000</f>
        <v>0</v>
      </c>
      <c r="X25" s="406">
        <f>сад!V25</f>
        <v>0</v>
      </c>
      <c r="Y25" s="398">
        <f t="shared" ref="Y25:Y63" si="1">+X25*$K$14/1000</f>
        <v>0</v>
      </c>
      <c r="Z25" s="406">
        <f>сад!X25</f>
        <v>0</v>
      </c>
      <c r="AA25" s="398">
        <f>+Z25*$K$14/1000</f>
        <v>0</v>
      </c>
      <c r="AB25" s="406">
        <f>сад!Z25</f>
        <v>0</v>
      </c>
      <c r="AC25" s="445">
        <f>+AB25*$K$14/1000</f>
        <v>0</v>
      </c>
      <c r="AD25" s="406">
        <f>сад!AB25</f>
        <v>0</v>
      </c>
      <c r="AE25" s="398">
        <f>+AD25*$K$14/1000</f>
        <v>0</v>
      </c>
      <c r="AF25" s="411"/>
      <c r="AG25" s="105"/>
      <c r="AH25" s="106"/>
      <c r="AI25" s="105"/>
      <c r="AJ25" s="107"/>
      <c r="AK25" s="105"/>
      <c r="AL25" s="106"/>
      <c r="AM25" s="105"/>
      <c r="AN25" s="107"/>
      <c r="AO25" s="105"/>
      <c r="AP25" s="107"/>
      <c r="AQ25" s="108"/>
      <c r="AR25" s="109"/>
      <c r="AS25" s="108"/>
      <c r="AT25" s="107"/>
      <c r="AU25" s="105"/>
      <c r="AV25" s="107"/>
      <c r="AW25" s="110"/>
      <c r="AX25" s="717">
        <f>G25+I25+K25+M25+Q25+U25+Y25+AA25+AE25</f>
        <v>0</v>
      </c>
      <c r="AY25" s="718"/>
      <c r="AZ25" s="719"/>
      <c r="BA25" s="145"/>
      <c r="BB25" s="332"/>
      <c r="BC25" s="332"/>
      <c r="BD25" s="332"/>
    </row>
    <row r="26" spans="1:56" s="1" customFormat="1" ht="50.25" customHeight="1" x14ac:dyDescent="0.2">
      <c r="A26" s="615" t="str">
        <f>сад!A26</f>
        <v>Батон</v>
      </c>
      <c r="B26" s="616"/>
      <c r="C26" s="616"/>
      <c r="D26" s="616"/>
      <c r="E26" s="617"/>
      <c r="F26" s="406">
        <f>сад!H26</f>
        <v>0</v>
      </c>
      <c r="G26" s="398">
        <f t="shared" ref="G26:G63" si="2">+F26*$K$14/1000</f>
        <v>0</v>
      </c>
      <c r="H26" s="406">
        <f>сад!J26</f>
        <v>30</v>
      </c>
      <c r="I26" s="398">
        <f t="shared" ref="I26:I63" si="3">+H26*$K$14/1000</f>
        <v>1.05</v>
      </c>
      <c r="J26" s="406">
        <f>сад!L26</f>
        <v>0</v>
      </c>
      <c r="K26" s="398">
        <f t="shared" ref="K26:K63" si="4">+J26*$K$14/1000</f>
        <v>0</v>
      </c>
      <c r="L26" s="405"/>
      <c r="M26" s="398">
        <f t="shared" ref="M26:M62" si="5">L26*K15/1000</f>
        <v>0</v>
      </c>
      <c r="N26" s="402"/>
      <c r="O26" s="398">
        <f t="shared" ref="O26:O63" si="6">+N26*$K$14/1000</f>
        <v>0</v>
      </c>
      <c r="P26" s="406">
        <f>сад!N26</f>
        <v>0</v>
      </c>
      <c r="Q26" s="398">
        <f t="shared" ref="Q26:Q63" si="7">+P26*$K$14/1000</f>
        <v>0</v>
      </c>
      <c r="R26" s="406">
        <f>сад!P26</f>
        <v>0</v>
      </c>
      <c r="S26" s="398">
        <f t="shared" ref="S26:S31" si="8">+R26*$K$14/1000</f>
        <v>0</v>
      </c>
      <c r="T26" s="406">
        <f>сад!R26</f>
        <v>0</v>
      </c>
      <c r="U26" s="398">
        <f t="shared" ref="U26:U63" si="9">+T26*$K$14/1000</f>
        <v>0</v>
      </c>
      <c r="V26" s="406">
        <f>сад!T26</f>
        <v>0</v>
      </c>
      <c r="W26" s="445">
        <f t="shared" si="0"/>
        <v>0</v>
      </c>
      <c r="X26" s="406">
        <f>сад!V26</f>
        <v>0</v>
      </c>
      <c r="Y26" s="398">
        <f t="shared" si="1"/>
        <v>0</v>
      </c>
      <c r="Z26" s="406">
        <f>сад!X26</f>
        <v>0</v>
      </c>
      <c r="AA26" s="398">
        <f t="shared" ref="AA26:AA63" si="10">+Z26*$K$14/1000</f>
        <v>0</v>
      </c>
      <c r="AB26" s="406">
        <f>сад!Z26</f>
        <v>0</v>
      </c>
      <c r="AC26" s="445">
        <f t="shared" ref="AC26:AC63" si="11">+AB26*$K$14/1000</f>
        <v>0</v>
      </c>
      <c r="AD26" s="406">
        <f>сад!AB26</f>
        <v>0</v>
      </c>
      <c r="AE26" s="398">
        <f t="shared" ref="AE26:AE63" si="12">+AD26*$K$14/1000</f>
        <v>0</v>
      </c>
      <c r="AF26" s="401"/>
      <c r="AG26" s="205"/>
      <c r="AH26" s="204"/>
      <c r="AI26" s="209"/>
      <c r="AJ26" s="210"/>
      <c r="AK26" s="205"/>
      <c r="AL26" s="204"/>
      <c r="AM26" s="205"/>
      <c r="AN26" s="211"/>
      <c r="AO26" s="205"/>
      <c r="AP26" s="210"/>
      <c r="AQ26" s="212"/>
      <c r="AR26" s="151"/>
      <c r="AS26" s="125"/>
      <c r="AT26" s="124"/>
      <c r="AU26" s="119"/>
      <c r="AV26" s="122"/>
      <c r="AW26" s="127"/>
      <c r="AX26" s="717">
        <f t="shared" ref="AX26:AX63" si="13">G26+I26+K26+M26+Q26+U26+Y26+AA26+AE26</f>
        <v>1.05</v>
      </c>
      <c r="AY26" s="718"/>
      <c r="AZ26" s="719"/>
      <c r="BA26" s="138">
        <f>AS26+AU26+AW26</f>
        <v>0</v>
      </c>
      <c r="BB26" s="722"/>
      <c r="BC26" s="721"/>
      <c r="BD26" s="721"/>
    </row>
    <row r="27" spans="1:56" s="1" customFormat="1" ht="50.25" customHeight="1" x14ac:dyDescent="0.2">
      <c r="A27" s="615" t="str">
        <f>сад!A27</f>
        <v>Крупа гречневая</v>
      </c>
      <c r="B27" s="616"/>
      <c r="C27" s="616"/>
      <c r="D27" s="616"/>
      <c r="E27" s="617"/>
      <c r="F27" s="406">
        <f>сад!H27</f>
        <v>0</v>
      </c>
      <c r="G27" s="398">
        <f t="shared" si="2"/>
        <v>0</v>
      </c>
      <c r="H27" s="406">
        <f>сад!J27</f>
        <v>0</v>
      </c>
      <c r="I27" s="398">
        <f t="shared" si="3"/>
        <v>0</v>
      </c>
      <c r="J27" s="406">
        <f>сад!L27</f>
        <v>0</v>
      </c>
      <c r="K27" s="398">
        <f t="shared" si="4"/>
        <v>0</v>
      </c>
      <c r="L27" s="405"/>
      <c r="M27" s="398">
        <f t="shared" si="5"/>
        <v>0</v>
      </c>
      <c r="N27" s="402"/>
      <c r="O27" s="398">
        <f t="shared" si="6"/>
        <v>0</v>
      </c>
      <c r="P27" s="406">
        <f>сад!N27</f>
        <v>0</v>
      </c>
      <c r="Q27" s="398">
        <f t="shared" si="7"/>
        <v>0</v>
      </c>
      <c r="R27" s="406">
        <f>сад!P27</f>
        <v>0</v>
      </c>
      <c r="S27" s="398">
        <f t="shared" si="8"/>
        <v>0</v>
      </c>
      <c r="T27" s="406">
        <f>сад!R27</f>
        <v>0</v>
      </c>
      <c r="U27" s="398">
        <f t="shared" si="9"/>
        <v>0</v>
      </c>
      <c r="V27" s="406">
        <f>сад!T27</f>
        <v>0</v>
      </c>
      <c r="W27" s="445">
        <f t="shared" si="0"/>
        <v>0</v>
      </c>
      <c r="X27" s="406">
        <f>сад!V27</f>
        <v>0</v>
      </c>
      <c r="Y27" s="398">
        <f t="shared" si="1"/>
        <v>0</v>
      </c>
      <c r="Z27" s="406">
        <f>сад!X27</f>
        <v>0</v>
      </c>
      <c r="AA27" s="398">
        <f t="shared" si="10"/>
        <v>0</v>
      </c>
      <c r="AB27" s="406">
        <f>сад!Z27</f>
        <v>0</v>
      </c>
      <c r="AC27" s="445">
        <f t="shared" si="11"/>
        <v>0</v>
      </c>
      <c r="AD27" s="406">
        <f>сад!AB27</f>
        <v>0</v>
      </c>
      <c r="AE27" s="398">
        <f t="shared" si="12"/>
        <v>0</v>
      </c>
      <c r="AF27" s="401"/>
      <c r="AG27" s="205"/>
      <c r="AH27" s="204"/>
      <c r="AI27" s="209"/>
      <c r="AJ27" s="210"/>
      <c r="AK27" s="205"/>
      <c r="AL27" s="204"/>
      <c r="AM27" s="205"/>
      <c r="AN27" s="211"/>
      <c r="AO27" s="205"/>
      <c r="AP27" s="210"/>
      <c r="AQ27" s="212"/>
      <c r="AR27" s="151"/>
      <c r="AS27" s="121"/>
      <c r="AT27" s="124"/>
      <c r="AU27" s="119"/>
      <c r="AV27" s="122"/>
      <c r="AW27" s="127"/>
      <c r="AX27" s="717">
        <f t="shared" si="13"/>
        <v>0</v>
      </c>
      <c r="AY27" s="718"/>
      <c r="AZ27" s="719"/>
      <c r="BA27" s="138">
        <f t="shared" ref="BA27:BA51" si="14">AS27+AU27+AW27</f>
        <v>0</v>
      </c>
      <c r="BB27" s="714"/>
      <c r="BC27" s="715"/>
      <c r="BD27" s="716"/>
    </row>
    <row r="28" spans="1:56" s="1" customFormat="1" ht="50.25" customHeight="1" x14ac:dyDescent="0.2">
      <c r="A28" s="615" t="str">
        <f>сад!A28</f>
        <v>Дрожжи</v>
      </c>
      <c r="B28" s="616"/>
      <c r="C28" s="616"/>
      <c r="D28" s="616"/>
      <c r="E28" s="617"/>
      <c r="F28" s="406">
        <f>сад!H28</f>
        <v>0</v>
      </c>
      <c r="G28" s="398">
        <f t="shared" si="2"/>
        <v>0</v>
      </c>
      <c r="H28" s="406">
        <f>сад!J28</f>
        <v>0</v>
      </c>
      <c r="I28" s="398">
        <f t="shared" si="3"/>
        <v>0</v>
      </c>
      <c r="J28" s="406">
        <f>сад!L28</f>
        <v>0</v>
      </c>
      <c r="K28" s="398">
        <f t="shared" si="4"/>
        <v>0</v>
      </c>
      <c r="L28" s="405"/>
      <c r="M28" s="398">
        <f t="shared" si="5"/>
        <v>0</v>
      </c>
      <c r="N28" s="401"/>
      <c r="O28" s="398">
        <f t="shared" si="6"/>
        <v>0</v>
      </c>
      <c r="P28" s="406">
        <f>сад!N28</f>
        <v>0</v>
      </c>
      <c r="Q28" s="398">
        <f t="shared" si="7"/>
        <v>0</v>
      </c>
      <c r="R28" s="406">
        <f>сад!P28</f>
        <v>60</v>
      </c>
      <c r="S28" s="398">
        <f t="shared" si="8"/>
        <v>2.1</v>
      </c>
      <c r="T28" s="406">
        <f>сад!R28</f>
        <v>0</v>
      </c>
      <c r="U28" s="398">
        <f t="shared" si="9"/>
        <v>0</v>
      </c>
      <c r="V28" s="406">
        <f>сад!T28</f>
        <v>0</v>
      </c>
      <c r="W28" s="445">
        <f t="shared" si="0"/>
        <v>0</v>
      </c>
      <c r="X28" s="406">
        <f>сад!V28</f>
        <v>0</v>
      </c>
      <c r="Y28" s="398">
        <f t="shared" si="1"/>
        <v>0</v>
      </c>
      <c r="Z28" s="406">
        <f>сад!X28</f>
        <v>0</v>
      </c>
      <c r="AA28" s="398">
        <f t="shared" si="10"/>
        <v>0</v>
      </c>
      <c r="AB28" s="406">
        <f>сад!Z28</f>
        <v>0</v>
      </c>
      <c r="AC28" s="445">
        <f t="shared" si="11"/>
        <v>0</v>
      </c>
      <c r="AD28" s="406">
        <f>сад!AB28</f>
        <v>0</v>
      </c>
      <c r="AE28" s="398">
        <f t="shared" si="12"/>
        <v>0</v>
      </c>
      <c r="AF28" s="401"/>
      <c r="AG28" s="205"/>
      <c r="AH28" s="204"/>
      <c r="AI28" s="209"/>
      <c r="AJ28" s="210"/>
      <c r="AK28" s="205"/>
      <c r="AL28" s="204"/>
      <c r="AM28" s="209"/>
      <c r="AN28" s="207"/>
      <c r="AO28" s="205"/>
      <c r="AP28" s="210"/>
      <c r="AQ28" s="212"/>
      <c r="AR28" s="151"/>
      <c r="AS28" s="119"/>
      <c r="AT28" s="118"/>
      <c r="AU28" s="119"/>
      <c r="AV28" s="123"/>
      <c r="AW28" s="127"/>
      <c r="AX28" s="717">
        <f t="shared" si="13"/>
        <v>0</v>
      </c>
      <c r="AY28" s="718"/>
      <c r="AZ28" s="719"/>
      <c r="BA28" s="138">
        <f t="shared" si="14"/>
        <v>0</v>
      </c>
      <c r="BB28" s="731"/>
      <c r="BC28" s="721"/>
      <c r="BD28" s="721"/>
    </row>
    <row r="29" spans="1:56" s="1" customFormat="1" ht="50.25" customHeight="1" x14ac:dyDescent="0.2">
      <c r="A29" s="615" t="str">
        <f>сад!A29</f>
        <v>Йогурт</v>
      </c>
      <c r="B29" s="616"/>
      <c r="C29" s="616"/>
      <c r="D29" s="616"/>
      <c r="E29" s="617"/>
      <c r="F29" s="406">
        <f>сад!H29</f>
        <v>0</v>
      </c>
      <c r="G29" s="398">
        <f t="shared" si="2"/>
        <v>0</v>
      </c>
      <c r="H29" s="406">
        <f>сад!J29</f>
        <v>0</v>
      </c>
      <c r="I29" s="398">
        <f t="shared" si="3"/>
        <v>0</v>
      </c>
      <c r="J29" s="406">
        <f>сад!L29</f>
        <v>0</v>
      </c>
      <c r="K29" s="398">
        <f t="shared" si="4"/>
        <v>0</v>
      </c>
      <c r="L29" s="405"/>
      <c r="M29" s="398">
        <f t="shared" si="5"/>
        <v>0</v>
      </c>
      <c r="N29" s="401"/>
      <c r="O29" s="398">
        <f t="shared" si="6"/>
        <v>0</v>
      </c>
      <c r="P29" s="406">
        <f>сад!N29</f>
        <v>0</v>
      </c>
      <c r="Q29" s="398">
        <f t="shared" si="7"/>
        <v>0</v>
      </c>
      <c r="R29" s="406">
        <f>сад!P29</f>
        <v>0</v>
      </c>
      <c r="S29" s="398">
        <f t="shared" si="8"/>
        <v>0</v>
      </c>
      <c r="T29" s="406">
        <f>сад!R29</f>
        <v>0</v>
      </c>
      <c r="U29" s="398">
        <f t="shared" si="9"/>
        <v>0</v>
      </c>
      <c r="V29" s="406">
        <f>сад!T29</f>
        <v>0</v>
      </c>
      <c r="W29" s="445">
        <f t="shared" si="0"/>
        <v>0</v>
      </c>
      <c r="X29" s="406">
        <f>сад!V29</f>
        <v>0</v>
      </c>
      <c r="Y29" s="398">
        <f t="shared" si="1"/>
        <v>0</v>
      </c>
      <c r="Z29" s="406">
        <f>сад!X29</f>
        <v>0</v>
      </c>
      <c r="AA29" s="398">
        <f t="shared" si="10"/>
        <v>0</v>
      </c>
      <c r="AB29" s="406">
        <f>сад!Z29</f>
        <v>0</v>
      </c>
      <c r="AC29" s="445">
        <f t="shared" si="11"/>
        <v>0</v>
      </c>
      <c r="AD29" s="406">
        <f>сад!AB29</f>
        <v>0</v>
      </c>
      <c r="AE29" s="398">
        <f t="shared" si="12"/>
        <v>0</v>
      </c>
      <c r="AF29" s="401"/>
      <c r="AG29" s="209"/>
      <c r="AH29" s="204"/>
      <c r="AI29" s="209"/>
      <c r="AJ29" s="210"/>
      <c r="AK29" s="205"/>
      <c r="AL29" s="204"/>
      <c r="AM29" s="205"/>
      <c r="AN29" s="207"/>
      <c r="AO29" s="205"/>
      <c r="AP29" s="210"/>
      <c r="AQ29" s="212"/>
      <c r="AR29" s="151"/>
      <c r="AS29" s="121"/>
      <c r="AT29" s="118"/>
      <c r="AU29" s="119"/>
      <c r="AV29" s="122"/>
      <c r="AW29" s="127"/>
      <c r="AX29" s="717">
        <f t="shared" si="13"/>
        <v>0</v>
      </c>
      <c r="AY29" s="718"/>
      <c r="AZ29" s="719"/>
      <c r="BA29" s="138">
        <f t="shared" si="14"/>
        <v>0</v>
      </c>
      <c r="BB29" s="722"/>
      <c r="BC29" s="721"/>
      <c r="BD29" s="721"/>
    </row>
    <row r="30" spans="1:56" s="1" customFormat="1" ht="50.25" customHeight="1" x14ac:dyDescent="0.2">
      <c r="A30" s="615" t="str">
        <f>сад!A30</f>
        <v>Капуста свежая</v>
      </c>
      <c r="B30" s="616"/>
      <c r="C30" s="616"/>
      <c r="D30" s="616"/>
      <c r="E30" s="617"/>
      <c r="F30" s="406">
        <f>сад!H30</f>
        <v>0</v>
      </c>
      <c r="G30" s="398">
        <f t="shared" si="2"/>
        <v>0</v>
      </c>
      <c r="H30" s="406">
        <f>сад!J30</f>
        <v>0</v>
      </c>
      <c r="I30" s="398">
        <f t="shared" si="3"/>
        <v>0</v>
      </c>
      <c r="J30" s="406">
        <f>сад!L30</f>
        <v>0</v>
      </c>
      <c r="K30" s="398">
        <f t="shared" si="4"/>
        <v>0</v>
      </c>
      <c r="L30" s="405"/>
      <c r="M30" s="398">
        <f t="shared" si="5"/>
        <v>0</v>
      </c>
      <c r="N30" s="401"/>
      <c r="O30" s="398">
        <f t="shared" si="6"/>
        <v>0</v>
      </c>
      <c r="P30" s="406">
        <f>сад!N30</f>
        <v>24</v>
      </c>
      <c r="Q30" s="398">
        <f t="shared" si="7"/>
        <v>0.84</v>
      </c>
      <c r="R30" s="406">
        <f>сад!P30</f>
        <v>0</v>
      </c>
      <c r="S30" s="398">
        <f t="shared" si="8"/>
        <v>0</v>
      </c>
      <c r="T30" s="406">
        <f>сад!R30</f>
        <v>0</v>
      </c>
      <c r="U30" s="398">
        <f t="shared" si="9"/>
        <v>0</v>
      </c>
      <c r="V30" s="406">
        <f>сад!T30</f>
        <v>0</v>
      </c>
      <c r="W30" s="445">
        <f t="shared" si="0"/>
        <v>0</v>
      </c>
      <c r="X30" s="406">
        <f>сад!V30</f>
        <v>0</v>
      </c>
      <c r="Y30" s="398">
        <f t="shared" si="1"/>
        <v>0</v>
      </c>
      <c r="Z30" s="406">
        <f>сад!X30</f>
        <v>0</v>
      </c>
      <c r="AA30" s="398">
        <f t="shared" si="10"/>
        <v>0</v>
      </c>
      <c r="AB30" s="406">
        <f>сад!Z30</f>
        <v>0</v>
      </c>
      <c r="AC30" s="445">
        <f t="shared" si="11"/>
        <v>0</v>
      </c>
      <c r="AD30" s="406">
        <f>сад!AB30</f>
        <v>0</v>
      </c>
      <c r="AE30" s="398">
        <f t="shared" si="12"/>
        <v>0</v>
      </c>
      <c r="AF30" s="401"/>
      <c r="AG30" s="205"/>
      <c r="AH30" s="213"/>
      <c r="AI30" s="209"/>
      <c r="AJ30" s="210"/>
      <c r="AK30" s="205"/>
      <c r="AL30" s="215"/>
      <c r="AM30" s="209"/>
      <c r="AN30" s="207"/>
      <c r="AO30" s="205"/>
      <c r="AP30" s="210"/>
      <c r="AQ30" s="212"/>
      <c r="AR30" s="151"/>
      <c r="AS30" s="121"/>
      <c r="AT30" s="118"/>
      <c r="AU30" s="119"/>
      <c r="AV30" s="129"/>
      <c r="AW30" s="127"/>
      <c r="AX30" s="717">
        <f t="shared" si="13"/>
        <v>0.84</v>
      </c>
      <c r="AY30" s="718"/>
      <c r="AZ30" s="719"/>
      <c r="BA30" s="138">
        <f t="shared" si="14"/>
        <v>0</v>
      </c>
      <c r="BB30" s="722"/>
      <c r="BC30" s="721"/>
      <c r="BD30" s="721"/>
    </row>
    <row r="31" spans="1:56" s="1" customFormat="1" ht="50.25" customHeight="1" x14ac:dyDescent="0.2">
      <c r="A31" s="615" t="str">
        <f>сад!A31</f>
        <v>Картофель</v>
      </c>
      <c r="B31" s="616"/>
      <c r="C31" s="616"/>
      <c r="D31" s="616"/>
      <c r="E31" s="617"/>
      <c r="F31" s="406">
        <f>сад!H31</f>
        <v>0</v>
      </c>
      <c r="G31" s="398">
        <f t="shared" si="2"/>
        <v>0</v>
      </c>
      <c r="H31" s="406">
        <f>сад!J31</f>
        <v>0</v>
      </c>
      <c r="I31" s="398">
        <f t="shared" si="3"/>
        <v>0</v>
      </c>
      <c r="J31" s="406">
        <f>сад!L31</f>
        <v>0</v>
      </c>
      <c r="K31" s="398">
        <f t="shared" si="4"/>
        <v>0</v>
      </c>
      <c r="L31" s="405"/>
      <c r="M31" s="398">
        <f t="shared" si="5"/>
        <v>0</v>
      </c>
      <c r="N31" s="401"/>
      <c r="O31" s="398">
        <f t="shared" si="6"/>
        <v>0</v>
      </c>
      <c r="P31" s="406">
        <f>сад!N31</f>
        <v>24.5</v>
      </c>
      <c r="Q31" s="398">
        <f t="shared" si="7"/>
        <v>0.85750000000000004</v>
      </c>
      <c r="R31" s="406">
        <f>сад!P31</f>
        <v>0</v>
      </c>
      <c r="S31" s="398">
        <f t="shared" si="8"/>
        <v>0</v>
      </c>
      <c r="T31" s="406">
        <f>сад!R31</f>
        <v>0</v>
      </c>
      <c r="U31" s="398">
        <f t="shared" si="9"/>
        <v>0</v>
      </c>
      <c r="V31" s="406">
        <f>сад!T31</f>
        <v>0</v>
      </c>
      <c r="W31" s="445">
        <f t="shared" si="0"/>
        <v>0</v>
      </c>
      <c r="X31" s="406">
        <f>сад!V31</f>
        <v>0</v>
      </c>
      <c r="Y31" s="398">
        <f t="shared" si="1"/>
        <v>0</v>
      </c>
      <c r="Z31" s="406">
        <f>сад!X31</f>
        <v>0</v>
      </c>
      <c r="AA31" s="398">
        <f t="shared" si="10"/>
        <v>0</v>
      </c>
      <c r="AB31" s="406">
        <f>сад!Z31</f>
        <v>0</v>
      </c>
      <c r="AC31" s="445">
        <f t="shared" si="11"/>
        <v>0</v>
      </c>
      <c r="AD31" s="406">
        <f>сад!AB31</f>
        <v>0</v>
      </c>
      <c r="AE31" s="398">
        <f t="shared" si="12"/>
        <v>0</v>
      </c>
      <c r="AF31" s="401"/>
      <c r="AG31" s="205"/>
      <c r="AH31" s="213"/>
      <c r="AI31" s="209"/>
      <c r="AJ31" s="210"/>
      <c r="AK31" s="205"/>
      <c r="AL31" s="215"/>
      <c r="AM31" s="216"/>
      <c r="AN31" s="207"/>
      <c r="AO31" s="205"/>
      <c r="AP31" s="210"/>
      <c r="AQ31" s="212"/>
      <c r="AR31" s="152"/>
      <c r="AS31" s="121"/>
      <c r="AT31" s="118"/>
      <c r="AU31" s="119"/>
      <c r="AV31" s="129"/>
      <c r="AW31" s="127"/>
      <c r="AX31" s="717">
        <f t="shared" si="13"/>
        <v>0.85750000000000004</v>
      </c>
      <c r="AY31" s="718"/>
      <c r="AZ31" s="719"/>
      <c r="BA31" s="138">
        <f t="shared" si="14"/>
        <v>0</v>
      </c>
      <c r="BB31" s="116"/>
      <c r="BC31" s="732"/>
      <c r="BD31" s="651"/>
    </row>
    <row r="32" spans="1:56" s="1" customFormat="1" ht="50.25" customHeight="1" x14ac:dyDescent="0.2">
      <c r="A32" s="615" t="str">
        <f>сад!A32</f>
        <v>Крахмал картофельный</v>
      </c>
      <c r="B32" s="616"/>
      <c r="C32" s="616"/>
      <c r="D32" s="616"/>
      <c r="E32" s="617"/>
      <c r="F32" s="406">
        <f>сад!H32</f>
        <v>0</v>
      </c>
      <c r="G32" s="398">
        <f t="shared" si="2"/>
        <v>0</v>
      </c>
      <c r="H32" s="406">
        <f>сад!J32</f>
        <v>0</v>
      </c>
      <c r="I32" s="398">
        <f t="shared" si="3"/>
        <v>0</v>
      </c>
      <c r="J32" s="406">
        <f>сад!L32</f>
        <v>0</v>
      </c>
      <c r="K32" s="398">
        <f t="shared" si="4"/>
        <v>0</v>
      </c>
      <c r="L32" s="405"/>
      <c r="M32" s="398">
        <f t="shared" si="5"/>
        <v>0</v>
      </c>
      <c r="N32" s="401"/>
      <c r="O32" s="398">
        <f t="shared" si="6"/>
        <v>0</v>
      </c>
      <c r="P32" s="406">
        <f>сад!N32</f>
        <v>0</v>
      </c>
      <c r="Q32" s="398">
        <f t="shared" si="7"/>
        <v>0</v>
      </c>
      <c r="R32" s="406">
        <f>сад!P32</f>
        <v>0</v>
      </c>
      <c r="S32" s="398">
        <f t="shared" ref="S32:S63" si="15">+R32*$K$14/1000</f>
        <v>0</v>
      </c>
      <c r="T32" s="406">
        <f>сад!R32</f>
        <v>0</v>
      </c>
      <c r="U32" s="398">
        <f t="shared" si="9"/>
        <v>0</v>
      </c>
      <c r="V32" s="406">
        <f>сад!T32</f>
        <v>0</v>
      </c>
      <c r="W32" s="445">
        <f t="shared" si="0"/>
        <v>0</v>
      </c>
      <c r="X32" s="406">
        <f>сад!V32</f>
        <v>0</v>
      </c>
      <c r="Y32" s="398">
        <f t="shared" si="1"/>
        <v>0</v>
      </c>
      <c r="Z32" s="406">
        <f>сад!X32</f>
        <v>8</v>
      </c>
      <c r="AA32" s="398">
        <f t="shared" si="10"/>
        <v>0.28000000000000003</v>
      </c>
      <c r="AB32" s="406">
        <f>сад!Z32</f>
        <v>0</v>
      </c>
      <c r="AC32" s="445">
        <f t="shared" si="11"/>
        <v>0</v>
      </c>
      <c r="AD32" s="406">
        <f>сад!AB32</f>
        <v>0</v>
      </c>
      <c r="AE32" s="398">
        <f t="shared" si="12"/>
        <v>0</v>
      </c>
      <c r="AF32" s="412"/>
      <c r="AG32" s="205"/>
      <c r="AH32" s="204"/>
      <c r="AI32" s="209"/>
      <c r="AJ32" s="210"/>
      <c r="AK32" s="205"/>
      <c r="AL32" s="217"/>
      <c r="AM32" s="205"/>
      <c r="AN32" s="207"/>
      <c r="AO32" s="205"/>
      <c r="AP32" s="210"/>
      <c r="AQ32" s="212"/>
      <c r="AR32" s="152"/>
      <c r="AS32" s="121"/>
      <c r="AT32" s="118"/>
      <c r="AU32" s="119"/>
      <c r="AV32" s="123"/>
      <c r="AW32" s="127"/>
      <c r="AX32" s="717">
        <f t="shared" si="13"/>
        <v>0.28000000000000003</v>
      </c>
      <c r="AY32" s="718"/>
      <c r="AZ32" s="719"/>
      <c r="BA32" s="138">
        <f t="shared" si="14"/>
        <v>0</v>
      </c>
      <c r="BB32" s="730"/>
      <c r="BC32" s="730"/>
      <c r="BD32" s="730"/>
    </row>
    <row r="33" spans="1:56" ht="50.25" customHeight="1" x14ac:dyDescent="0.2">
      <c r="A33" s="615" t="str">
        <f>сад!A33</f>
        <v>Рис круглозерный</v>
      </c>
      <c r="B33" s="616"/>
      <c r="C33" s="616"/>
      <c r="D33" s="616"/>
      <c r="E33" s="617"/>
      <c r="F33" s="406">
        <f>сад!H33</f>
        <v>0</v>
      </c>
      <c r="G33" s="398">
        <f t="shared" si="2"/>
        <v>0</v>
      </c>
      <c r="H33" s="406">
        <f>сад!J33</f>
        <v>0</v>
      </c>
      <c r="I33" s="398">
        <f t="shared" si="3"/>
        <v>0</v>
      </c>
      <c r="J33" s="406">
        <f>сад!L33</f>
        <v>0</v>
      </c>
      <c r="K33" s="398">
        <f t="shared" si="4"/>
        <v>0</v>
      </c>
      <c r="L33" s="405"/>
      <c r="M33" s="398">
        <f t="shared" si="5"/>
        <v>0</v>
      </c>
      <c r="N33" s="401"/>
      <c r="O33" s="398">
        <f t="shared" si="6"/>
        <v>0</v>
      </c>
      <c r="P33" s="406">
        <f>сад!N33</f>
        <v>0</v>
      </c>
      <c r="Q33" s="398">
        <f t="shared" si="7"/>
        <v>0</v>
      </c>
      <c r="R33" s="406">
        <f>сад!P33</f>
        <v>0</v>
      </c>
      <c r="S33" s="398">
        <f t="shared" si="15"/>
        <v>0</v>
      </c>
      <c r="T33" s="406">
        <f>сад!R33</f>
        <v>24</v>
      </c>
      <c r="U33" s="445">
        <f t="shared" si="9"/>
        <v>0.84</v>
      </c>
      <c r="V33" s="406">
        <f>сад!T33</f>
        <v>0</v>
      </c>
      <c r="W33" s="445">
        <f t="shared" si="0"/>
        <v>0</v>
      </c>
      <c r="X33" s="406">
        <f>сад!V33</f>
        <v>0</v>
      </c>
      <c r="Y33" s="398">
        <f t="shared" si="1"/>
        <v>0</v>
      </c>
      <c r="Z33" s="406">
        <f>сад!X33</f>
        <v>0</v>
      </c>
      <c r="AA33" s="398">
        <f t="shared" si="10"/>
        <v>0</v>
      </c>
      <c r="AB33" s="406">
        <f>сад!Z33</f>
        <v>0</v>
      </c>
      <c r="AC33" s="445">
        <f t="shared" si="11"/>
        <v>0</v>
      </c>
      <c r="AD33" s="406">
        <f>сад!AB33</f>
        <v>0</v>
      </c>
      <c r="AE33" s="398">
        <f t="shared" si="12"/>
        <v>0</v>
      </c>
      <c r="AF33" s="401"/>
      <c r="AG33" s="205"/>
      <c r="AH33" s="204"/>
      <c r="AI33" s="209"/>
      <c r="AJ33" s="210"/>
      <c r="AK33" s="205"/>
      <c r="AL33" s="218"/>
      <c r="AM33" s="209"/>
      <c r="AN33" s="210"/>
      <c r="AO33" s="216"/>
      <c r="AP33" s="210"/>
      <c r="AQ33" s="212"/>
      <c r="AR33" s="152"/>
      <c r="AS33" s="119"/>
      <c r="AT33" s="130"/>
      <c r="AU33" s="119"/>
      <c r="AV33" s="131"/>
      <c r="AW33" s="127"/>
      <c r="AX33" s="717">
        <f t="shared" si="13"/>
        <v>0.84</v>
      </c>
      <c r="AY33" s="718"/>
      <c r="AZ33" s="719"/>
      <c r="BA33" s="138">
        <f t="shared" si="14"/>
        <v>0</v>
      </c>
      <c r="BB33" s="721"/>
      <c r="BC33" s="721"/>
      <c r="BD33" s="721"/>
    </row>
    <row r="34" spans="1:56" ht="50.25" customHeight="1" x14ac:dyDescent="0.2">
      <c r="A34" s="615" t="str">
        <f>сад!A34</f>
        <v>Крупа ячневая</v>
      </c>
      <c r="B34" s="616"/>
      <c r="C34" s="616"/>
      <c r="D34" s="616"/>
      <c r="E34" s="617"/>
      <c r="F34" s="406">
        <f>сад!H34</f>
        <v>18</v>
      </c>
      <c r="G34" s="398">
        <f t="shared" si="2"/>
        <v>0.63</v>
      </c>
      <c r="H34" s="406">
        <f>сад!J34</f>
        <v>0</v>
      </c>
      <c r="I34" s="398">
        <f t="shared" si="3"/>
        <v>0</v>
      </c>
      <c r="J34" s="406">
        <f>сад!L34</f>
        <v>0</v>
      </c>
      <c r="K34" s="398">
        <f t="shared" si="4"/>
        <v>0</v>
      </c>
      <c r="L34" s="405"/>
      <c r="M34" s="398">
        <f t="shared" si="5"/>
        <v>0</v>
      </c>
      <c r="N34" s="401"/>
      <c r="O34" s="398">
        <f t="shared" si="6"/>
        <v>0</v>
      </c>
      <c r="P34" s="406">
        <f>сад!N34</f>
        <v>0</v>
      </c>
      <c r="Q34" s="398">
        <f t="shared" si="7"/>
        <v>0</v>
      </c>
      <c r="R34" s="406">
        <f>сад!P34</f>
        <v>9</v>
      </c>
      <c r="S34" s="398">
        <f t="shared" si="15"/>
        <v>0.315</v>
      </c>
      <c r="T34" s="406">
        <f>сад!R34</f>
        <v>0</v>
      </c>
      <c r="U34" s="445">
        <f t="shared" si="9"/>
        <v>0</v>
      </c>
      <c r="V34" s="406">
        <f>сад!T34</f>
        <v>0</v>
      </c>
      <c r="W34" s="445">
        <f t="shared" si="0"/>
        <v>0</v>
      </c>
      <c r="X34" s="406">
        <f>сад!V34</f>
        <v>0</v>
      </c>
      <c r="Y34" s="398">
        <f t="shared" si="1"/>
        <v>0</v>
      </c>
      <c r="Z34" s="406">
        <f>сад!X34</f>
        <v>0</v>
      </c>
      <c r="AA34" s="398">
        <f t="shared" si="10"/>
        <v>0</v>
      </c>
      <c r="AB34" s="406">
        <f>сад!Z34</f>
        <v>0</v>
      </c>
      <c r="AC34" s="445">
        <f t="shared" si="11"/>
        <v>0</v>
      </c>
      <c r="AD34" s="406">
        <f>сад!AB34</f>
        <v>0</v>
      </c>
      <c r="AE34" s="398">
        <f t="shared" si="12"/>
        <v>0</v>
      </c>
      <c r="AF34" s="401"/>
      <c r="AG34" s="209"/>
      <c r="AH34" s="204"/>
      <c r="AI34" s="209"/>
      <c r="AJ34" s="210"/>
      <c r="AK34" s="205"/>
      <c r="AL34" s="204"/>
      <c r="AM34" s="209"/>
      <c r="AN34" s="210"/>
      <c r="AO34" s="205"/>
      <c r="AP34" s="210"/>
      <c r="AQ34" s="212"/>
      <c r="AR34" s="152"/>
      <c r="AS34" s="119"/>
      <c r="AT34" s="118"/>
      <c r="AU34" s="119"/>
      <c r="AV34" s="122"/>
      <c r="AW34" s="127"/>
      <c r="AX34" s="717">
        <f t="shared" si="13"/>
        <v>0.63</v>
      </c>
      <c r="AY34" s="718"/>
      <c r="AZ34" s="719"/>
      <c r="BA34" s="138">
        <f t="shared" si="14"/>
        <v>0</v>
      </c>
      <c r="BB34" s="721"/>
      <c r="BC34" s="721"/>
      <c r="BD34" s="721"/>
    </row>
    <row r="35" spans="1:56" ht="50.25" customHeight="1" x14ac:dyDescent="0.2">
      <c r="A35" s="615" t="str">
        <f>сад!A35</f>
        <v>Крупа рис пропаренный</v>
      </c>
      <c r="B35" s="616"/>
      <c r="C35" s="616"/>
      <c r="D35" s="616"/>
      <c r="E35" s="617"/>
      <c r="F35" s="406">
        <f>сад!H35</f>
        <v>0</v>
      </c>
      <c r="G35" s="398">
        <f t="shared" si="2"/>
        <v>0</v>
      </c>
      <c r="H35" s="406">
        <f>сад!J35</f>
        <v>0</v>
      </c>
      <c r="I35" s="398">
        <f t="shared" si="3"/>
        <v>0</v>
      </c>
      <c r="J35" s="406">
        <f>сад!L35</f>
        <v>0</v>
      </c>
      <c r="K35" s="398">
        <f t="shared" si="4"/>
        <v>0</v>
      </c>
      <c r="L35" s="405"/>
      <c r="M35" s="398">
        <f t="shared" si="5"/>
        <v>0</v>
      </c>
      <c r="N35" s="406"/>
      <c r="O35" s="398">
        <f t="shared" si="6"/>
        <v>0</v>
      </c>
      <c r="P35" s="406">
        <f>сад!N35</f>
        <v>0</v>
      </c>
      <c r="Q35" s="398">
        <f t="shared" si="7"/>
        <v>0</v>
      </c>
      <c r="R35" s="406">
        <f>сад!P35</f>
        <v>0</v>
      </c>
      <c r="S35" s="398">
        <f t="shared" si="15"/>
        <v>0</v>
      </c>
      <c r="T35" s="406">
        <f>сад!R35</f>
        <v>25</v>
      </c>
      <c r="U35" s="445">
        <f t="shared" si="9"/>
        <v>0.875</v>
      </c>
      <c r="V35" s="406">
        <f>сад!T35</f>
        <v>0</v>
      </c>
      <c r="W35" s="445">
        <f t="shared" si="0"/>
        <v>0</v>
      </c>
      <c r="X35" s="406">
        <f>сад!V35</f>
        <v>0</v>
      </c>
      <c r="Y35" s="398">
        <f t="shared" si="1"/>
        <v>0</v>
      </c>
      <c r="Z35" s="406">
        <f>сад!X35</f>
        <v>0</v>
      </c>
      <c r="AA35" s="398">
        <f t="shared" si="10"/>
        <v>0</v>
      </c>
      <c r="AB35" s="406">
        <f>сад!Z35</f>
        <v>0</v>
      </c>
      <c r="AC35" s="445">
        <f t="shared" si="11"/>
        <v>0</v>
      </c>
      <c r="AD35" s="406">
        <f>сад!AB35</f>
        <v>0</v>
      </c>
      <c r="AE35" s="398">
        <f t="shared" si="12"/>
        <v>0</v>
      </c>
      <c r="AF35" s="406"/>
      <c r="AG35" s="226"/>
      <c r="AH35" s="222"/>
      <c r="AI35" s="226"/>
      <c r="AJ35" s="227"/>
      <c r="AK35" s="205"/>
      <c r="AL35" s="222"/>
      <c r="AM35" s="226"/>
      <c r="AN35" s="227"/>
      <c r="AO35" s="205"/>
      <c r="AP35" s="228"/>
      <c r="AQ35" s="212"/>
      <c r="AR35" s="153"/>
      <c r="AS35" s="119"/>
      <c r="AT35" s="132"/>
      <c r="AU35" s="119"/>
      <c r="AV35" s="133"/>
      <c r="AW35" s="127"/>
      <c r="AX35" s="717">
        <f t="shared" si="13"/>
        <v>0.875</v>
      </c>
      <c r="AY35" s="718"/>
      <c r="AZ35" s="719"/>
      <c r="BA35" s="138">
        <f t="shared" si="14"/>
        <v>0</v>
      </c>
      <c r="BB35" s="726"/>
      <c r="BC35" s="721"/>
      <c r="BD35" s="721"/>
    </row>
    <row r="36" spans="1:56" ht="50.25" customHeight="1" x14ac:dyDescent="0.2">
      <c r="A36" s="615" t="str">
        <f>сад!A36</f>
        <v>Куринное филе</v>
      </c>
      <c r="B36" s="616"/>
      <c r="C36" s="616"/>
      <c r="D36" s="616"/>
      <c r="E36" s="617"/>
      <c r="F36" s="406">
        <f>сад!H36</f>
        <v>0</v>
      </c>
      <c r="G36" s="398">
        <f t="shared" si="2"/>
        <v>0</v>
      </c>
      <c r="H36" s="406">
        <f>сад!J36</f>
        <v>0</v>
      </c>
      <c r="I36" s="398">
        <f t="shared" si="3"/>
        <v>0</v>
      </c>
      <c r="J36" s="406">
        <f>сад!L36</f>
        <v>0</v>
      </c>
      <c r="K36" s="398">
        <f t="shared" si="4"/>
        <v>0</v>
      </c>
      <c r="L36" s="405"/>
      <c r="M36" s="398">
        <f t="shared" si="5"/>
        <v>0</v>
      </c>
      <c r="N36" s="406"/>
      <c r="O36" s="398">
        <f t="shared" si="6"/>
        <v>0</v>
      </c>
      <c r="P36" s="406">
        <f>сад!N36</f>
        <v>10</v>
      </c>
      <c r="Q36" s="398"/>
      <c r="R36" s="406">
        <f>сад!P36</f>
        <v>0</v>
      </c>
      <c r="S36" s="398">
        <f t="shared" si="15"/>
        <v>0</v>
      </c>
      <c r="T36" s="406">
        <f>сад!R36</f>
        <v>60</v>
      </c>
      <c r="U36" s="445">
        <f t="shared" si="9"/>
        <v>2.1</v>
      </c>
      <c r="V36" s="406">
        <f>сад!T36</f>
        <v>0</v>
      </c>
      <c r="W36" s="445">
        <f t="shared" si="0"/>
        <v>0</v>
      </c>
      <c r="X36" s="406">
        <f>сад!V36</f>
        <v>0</v>
      </c>
      <c r="Y36" s="398">
        <f t="shared" si="1"/>
        <v>0</v>
      </c>
      <c r="Z36" s="406">
        <f>сад!X36</f>
        <v>0</v>
      </c>
      <c r="AA36" s="398">
        <f t="shared" si="10"/>
        <v>0</v>
      </c>
      <c r="AB36" s="406">
        <f>сад!Z36</f>
        <v>0</v>
      </c>
      <c r="AC36" s="445">
        <f t="shared" si="11"/>
        <v>0</v>
      </c>
      <c r="AD36" s="406">
        <f>сад!AB36</f>
        <v>0</v>
      </c>
      <c r="AE36" s="398">
        <f t="shared" si="12"/>
        <v>0</v>
      </c>
      <c r="AF36" s="406"/>
      <c r="AG36" s="226"/>
      <c r="AH36" s="222"/>
      <c r="AI36" s="226"/>
      <c r="AJ36" s="227"/>
      <c r="AK36" s="205"/>
      <c r="AL36" s="222"/>
      <c r="AM36" s="226"/>
      <c r="AN36" s="227"/>
      <c r="AO36" s="205"/>
      <c r="AP36" s="227"/>
      <c r="AQ36" s="212"/>
      <c r="AR36" s="153"/>
      <c r="AS36" s="119"/>
      <c r="AT36" s="132"/>
      <c r="AU36" s="119"/>
      <c r="AV36" s="133"/>
      <c r="AW36" s="127"/>
      <c r="AX36" s="717">
        <f t="shared" si="13"/>
        <v>2.1</v>
      </c>
      <c r="AY36" s="718"/>
      <c r="AZ36" s="719"/>
      <c r="BA36" s="138">
        <f t="shared" si="14"/>
        <v>0</v>
      </c>
      <c r="BB36" s="722"/>
      <c r="BC36" s="721"/>
      <c r="BD36" s="721"/>
    </row>
    <row r="37" spans="1:56" ht="50.25" customHeight="1" x14ac:dyDescent="0.2">
      <c r="A37" s="615" t="str">
        <f>сад!A37</f>
        <v>Лук</v>
      </c>
      <c r="B37" s="616"/>
      <c r="C37" s="616"/>
      <c r="D37" s="616"/>
      <c r="E37" s="617"/>
      <c r="F37" s="406">
        <f>сад!H37</f>
        <v>0</v>
      </c>
      <c r="G37" s="398">
        <f t="shared" si="2"/>
        <v>0</v>
      </c>
      <c r="H37" s="406">
        <f>сад!J37</f>
        <v>0</v>
      </c>
      <c r="I37" s="398">
        <f t="shared" si="3"/>
        <v>0</v>
      </c>
      <c r="J37" s="406">
        <f>сад!L37</f>
        <v>0</v>
      </c>
      <c r="K37" s="398">
        <f t="shared" si="4"/>
        <v>0</v>
      </c>
      <c r="L37" s="405"/>
      <c r="M37" s="398">
        <f t="shared" si="5"/>
        <v>0</v>
      </c>
      <c r="N37" s="406"/>
      <c r="O37" s="398">
        <f t="shared" si="6"/>
        <v>0</v>
      </c>
      <c r="P37" s="406">
        <f>сад!N37</f>
        <v>14.4</v>
      </c>
      <c r="Q37" s="398">
        <f t="shared" si="7"/>
        <v>0.504</v>
      </c>
      <c r="R37" s="406">
        <f>сад!P37</f>
        <v>24.5</v>
      </c>
      <c r="S37" s="398">
        <f t="shared" si="15"/>
        <v>0.85750000000000004</v>
      </c>
      <c r="T37" s="406">
        <f>сад!R37</f>
        <v>17</v>
      </c>
      <c r="U37" s="445">
        <f t="shared" si="9"/>
        <v>0.59499999999999997</v>
      </c>
      <c r="V37" s="406">
        <f>сад!T37</f>
        <v>0</v>
      </c>
      <c r="W37" s="445">
        <f t="shared" si="0"/>
        <v>0</v>
      </c>
      <c r="X37" s="406">
        <f>сад!V37</f>
        <v>7</v>
      </c>
      <c r="Y37" s="398">
        <f t="shared" si="1"/>
        <v>0.245</v>
      </c>
      <c r="Z37" s="406">
        <f>сад!X37</f>
        <v>0</v>
      </c>
      <c r="AA37" s="398">
        <f t="shared" si="10"/>
        <v>0</v>
      </c>
      <c r="AB37" s="406">
        <f>сад!Z37</f>
        <v>0</v>
      </c>
      <c r="AC37" s="445">
        <f t="shared" si="11"/>
        <v>0</v>
      </c>
      <c r="AD37" s="406">
        <f>сад!AB37</f>
        <v>0</v>
      </c>
      <c r="AE37" s="398">
        <f t="shared" si="12"/>
        <v>0</v>
      </c>
      <c r="AF37" s="406"/>
      <c r="AG37" s="226"/>
      <c r="AH37" s="222"/>
      <c r="AI37" s="226"/>
      <c r="AJ37" s="227"/>
      <c r="AK37" s="205"/>
      <c r="AL37" s="222"/>
      <c r="AM37" s="226"/>
      <c r="AN37" s="227"/>
      <c r="AO37" s="205"/>
      <c r="AP37" s="227"/>
      <c r="AQ37" s="212"/>
      <c r="AR37" s="154"/>
      <c r="AS37" s="119"/>
      <c r="AT37" s="132"/>
      <c r="AU37" s="119"/>
      <c r="AV37" s="133"/>
      <c r="AW37" s="127"/>
      <c r="AX37" s="717">
        <f t="shared" si="13"/>
        <v>1.3439999999999999</v>
      </c>
      <c r="AY37" s="718"/>
      <c r="AZ37" s="719"/>
      <c r="BA37" s="138">
        <f t="shared" si="14"/>
        <v>0</v>
      </c>
      <c r="BB37" s="714"/>
      <c r="BC37" s="715"/>
      <c r="BD37" s="716"/>
    </row>
    <row r="38" spans="1:56" ht="50.25" customHeight="1" x14ac:dyDescent="0.2">
      <c r="A38" s="615" t="str">
        <f>сад!A38</f>
        <v>Овощи натур. Свежие огурцы</v>
      </c>
      <c r="B38" s="616"/>
      <c r="C38" s="616"/>
      <c r="D38" s="616"/>
      <c r="E38" s="617"/>
      <c r="F38" s="406">
        <f>сад!H38</f>
        <v>0</v>
      </c>
      <c r="G38" s="398">
        <f t="shared" si="2"/>
        <v>0</v>
      </c>
      <c r="H38" s="406">
        <f>сад!J38</f>
        <v>0</v>
      </c>
      <c r="I38" s="398">
        <f t="shared" si="3"/>
        <v>0</v>
      </c>
      <c r="J38" s="406">
        <f>сад!L38</f>
        <v>0</v>
      </c>
      <c r="K38" s="398">
        <f t="shared" si="4"/>
        <v>0</v>
      </c>
      <c r="L38" s="405"/>
      <c r="M38" s="398">
        <f t="shared" si="5"/>
        <v>0</v>
      </c>
      <c r="N38" s="406"/>
      <c r="O38" s="398">
        <f t="shared" si="6"/>
        <v>0</v>
      </c>
      <c r="P38" s="406">
        <f>сад!N38</f>
        <v>0</v>
      </c>
      <c r="Q38" s="398">
        <f t="shared" si="7"/>
        <v>0</v>
      </c>
      <c r="R38" s="406">
        <f>сад!P38</f>
        <v>0</v>
      </c>
      <c r="S38" s="398">
        <f t="shared" si="15"/>
        <v>0</v>
      </c>
      <c r="T38" s="406">
        <f>сад!R38</f>
        <v>0</v>
      </c>
      <c r="U38" s="445">
        <f t="shared" si="9"/>
        <v>0</v>
      </c>
      <c r="V38" s="406">
        <f>сад!T38</f>
        <v>0</v>
      </c>
      <c r="W38" s="445">
        <f t="shared" si="0"/>
        <v>0</v>
      </c>
      <c r="X38" s="406">
        <f>сад!V38</f>
        <v>22</v>
      </c>
      <c r="Y38" s="398">
        <f t="shared" si="1"/>
        <v>0.77</v>
      </c>
      <c r="Z38" s="406">
        <f>сад!X38</f>
        <v>0</v>
      </c>
      <c r="AA38" s="398">
        <f t="shared" si="10"/>
        <v>0</v>
      </c>
      <c r="AB38" s="406">
        <f>сад!Z38</f>
        <v>0</v>
      </c>
      <c r="AC38" s="445">
        <f t="shared" si="11"/>
        <v>0</v>
      </c>
      <c r="AD38" s="406">
        <f>сад!AB38</f>
        <v>0</v>
      </c>
      <c r="AE38" s="398">
        <f t="shared" si="12"/>
        <v>0</v>
      </c>
      <c r="AF38" s="406"/>
      <c r="AG38" s="226"/>
      <c r="AH38" s="222"/>
      <c r="AI38" s="226"/>
      <c r="AJ38" s="227"/>
      <c r="AK38" s="205"/>
      <c r="AL38" s="222"/>
      <c r="AM38" s="223"/>
      <c r="AN38" s="227"/>
      <c r="AO38" s="205"/>
      <c r="AP38" s="227"/>
      <c r="AQ38" s="212"/>
      <c r="AR38" s="155"/>
      <c r="AS38" s="119"/>
      <c r="AT38" s="132"/>
      <c r="AU38" s="119"/>
      <c r="AV38" s="133"/>
      <c r="AW38" s="127"/>
      <c r="AX38" s="717">
        <f t="shared" si="13"/>
        <v>0.77</v>
      </c>
      <c r="AY38" s="718"/>
      <c r="AZ38" s="719"/>
      <c r="BA38" s="138">
        <f t="shared" si="14"/>
        <v>0</v>
      </c>
      <c r="BB38" s="722"/>
      <c r="BC38" s="721"/>
      <c r="BD38" s="721"/>
    </row>
    <row r="39" spans="1:56" ht="50.25" customHeight="1" x14ac:dyDescent="0.2">
      <c r="A39" s="615" t="str">
        <f>сад!A39</f>
        <v>Масло растительное</v>
      </c>
      <c r="B39" s="616"/>
      <c r="C39" s="616"/>
      <c r="D39" s="616"/>
      <c r="E39" s="617"/>
      <c r="F39" s="406">
        <f>сад!H39</f>
        <v>0</v>
      </c>
      <c r="G39" s="398">
        <f t="shared" si="2"/>
        <v>0</v>
      </c>
      <c r="H39" s="406">
        <f>сад!J39</f>
        <v>0</v>
      </c>
      <c r="I39" s="398">
        <f t="shared" si="3"/>
        <v>0</v>
      </c>
      <c r="J39" s="406">
        <f>сад!L39</f>
        <v>0</v>
      </c>
      <c r="K39" s="398">
        <f t="shared" si="4"/>
        <v>0</v>
      </c>
      <c r="L39" s="405"/>
      <c r="M39" s="398">
        <f t="shared" si="5"/>
        <v>0</v>
      </c>
      <c r="N39" s="406"/>
      <c r="O39" s="398">
        <f t="shared" si="6"/>
        <v>0</v>
      </c>
      <c r="P39" s="406">
        <f>сад!N39</f>
        <v>3.6</v>
      </c>
      <c r="Q39" s="398">
        <f t="shared" si="7"/>
        <v>0.126</v>
      </c>
      <c r="R39" s="410">
        <f>сад!P39</f>
        <v>3</v>
      </c>
      <c r="S39" s="398">
        <f t="shared" si="15"/>
        <v>0.105</v>
      </c>
      <c r="T39" s="406">
        <f>сад!R39</f>
        <v>10</v>
      </c>
      <c r="U39" s="445">
        <f t="shared" si="9"/>
        <v>0.35</v>
      </c>
      <c r="V39" s="406">
        <f>сад!T39</f>
        <v>0</v>
      </c>
      <c r="W39" s="445">
        <f t="shared" si="0"/>
        <v>0</v>
      </c>
      <c r="X39" s="406">
        <f>сад!V39</f>
        <v>3</v>
      </c>
      <c r="Y39" s="398">
        <f t="shared" si="1"/>
        <v>0.105</v>
      </c>
      <c r="Z39" s="406">
        <f>сад!X39</f>
        <v>0</v>
      </c>
      <c r="AA39" s="398">
        <f t="shared" si="10"/>
        <v>0</v>
      </c>
      <c r="AB39" s="406">
        <f>сад!Z39</f>
        <v>0</v>
      </c>
      <c r="AC39" s="445">
        <f t="shared" si="11"/>
        <v>0</v>
      </c>
      <c r="AD39" s="406">
        <f>сад!AB39</f>
        <v>0</v>
      </c>
      <c r="AE39" s="398">
        <f t="shared" si="12"/>
        <v>0</v>
      </c>
      <c r="AF39" s="406"/>
      <c r="AG39" s="223"/>
      <c r="AH39" s="222"/>
      <c r="AI39" s="226"/>
      <c r="AJ39" s="227"/>
      <c r="AK39" s="205"/>
      <c r="AL39" s="222"/>
      <c r="AM39" s="226"/>
      <c r="AN39" s="228"/>
      <c r="AO39" s="205"/>
      <c r="AP39" s="227"/>
      <c r="AQ39" s="212"/>
      <c r="AR39" s="155"/>
      <c r="AS39" s="119"/>
      <c r="AT39" s="132"/>
      <c r="AU39" s="119"/>
      <c r="AV39" s="135"/>
      <c r="AW39" s="127"/>
      <c r="AX39" s="717">
        <f t="shared" si="13"/>
        <v>0.58099999999999996</v>
      </c>
      <c r="AY39" s="718"/>
      <c r="AZ39" s="719"/>
      <c r="BA39" s="138">
        <f t="shared" si="14"/>
        <v>0</v>
      </c>
      <c r="BB39" s="722"/>
      <c r="BC39" s="721"/>
      <c r="BD39" s="721"/>
    </row>
    <row r="40" spans="1:56" ht="50.25" customHeight="1" x14ac:dyDescent="0.2">
      <c r="A40" s="615" t="str">
        <f>сад!A40</f>
        <v>Масло сливочное</v>
      </c>
      <c r="B40" s="616"/>
      <c r="C40" s="616"/>
      <c r="D40" s="616"/>
      <c r="E40" s="617"/>
      <c r="F40" s="406">
        <f>сад!H40</f>
        <v>4.5</v>
      </c>
      <c r="G40" s="398">
        <f t="shared" si="2"/>
        <v>0.1575</v>
      </c>
      <c r="H40" s="406">
        <f>сад!J40</f>
        <v>0</v>
      </c>
      <c r="I40" s="398">
        <f t="shared" si="3"/>
        <v>0</v>
      </c>
      <c r="J40" s="406">
        <f>сад!L40</f>
        <v>0</v>
      </c>
      <c r="K40" s="398">
        <f t="shared" si="4"/>
        <v>0</v>
      </c>
      <c r="L40" s="405"/>
      <c r="M40" s="398">
        <f t="shared" si="5"/>
        <v>0</v>
      </c>
      <c r="N40" s="406"/>
      <c r="O40" s="398">
        <f t="shared" si="6"/>
        <v>0</v>
      </c>
      <c r="P40" s="410">
        <f>сад!N40</f>
        <v>0</v>
      </c>
      <c r="Q40" s="398">
        <f t="shared" si="7"/>
        <v>0</v>
      </c>
      <c r="R40" s="406">
        <f>сад!P40</f>
        <v>0</v>
      </c>
      <c r="S40" s="398">
        <f t="shared" si="15"/>
        <v>0</v>
      </c>
      <c r="T40" s="406">
        <f>сад!R40</f>
        <v>0</v>
      </c>
      <c r="U40" s="445">
        <f t="shared" si="9"/>
        <v>0</v>
      </c>
      <c r="V40" s="410">
        <f>сад!T40</f>
        <v>0</v>
      </c>
      <c r="W40" s="445">
        <f t="shared" si="0"/>
        <v>0</v>
      </c>
      <c r="X40" s="406">
        <f>сад!V40</f>
        <v>0</v>
      </c>
      <c r="Y40" s="398">
        <f t="shared" si="1"/>
        <v>0</v>
      </c>
      <c r="Z40" s="406">
        <f>сад!X40</f>
        <v>0</v>
      </c>
      <c r="AA40" s="398">
        <f t="shared" si="10"/>
        <v>0</v>
      </c>
      <c r="AB40" s="406">
        <f>сад!Z40</f>
        <v>0</v>
      </c>
      <c r="AC40" s="445">
        <f t="shared" si="11"/>
        <v>0</v>
      </c>
      <c r="AD40" s="406">
        <f>сад!AB40</f>
        <v>0</v>
      </c>
      <c r="AE40" s="398">
        <f t="shared" si="12"/>
        <v>0</v>
      </c>
      <c r="AF40" s="406"/>
      <c r="AG40" s="223"/>
      <c r="AH40" s="222"/>
      <c r="AI40" s="226"/>
      <c r="AJ40" s="227"/>
      <c r="AK40" s="205"/>
      <c r="AL40" s="222"/>
      <c r="AM40" s="226"/>
      <c r="AN40" s="228"/>
      <c r="AO40" s="205"/>
      <c r="AP40" s="227"/>
      <c r="AQ40" s="212"/>
      <c r="AR40" s="155"/>
      <c r="AS40" s="119"/>
      <c r="AT40" s="132"/>
      <c r="AU40" s="119"/>
      <c r="AV40" s="135"/>
      <c r="AW40" s="127"/>
      <c r="AX40" s="717">
        <f t="shared" si="13"/>
        <v>0.1575</v>
      </c>
      <c r="AY40" s="718"/>
      <c r="AZ40" s="719"/>
      <c r="BA40" s="138">
        <f t="shared" si="14"/>
        <v>0</v>
      </c>
      <c r="BB40" s="726"/>
      <c r="BC40" s="721"/>
      <c r="BD40" s="721"/>
    </row>
    <row r="41" spans="1:56" ht="50.25" customHeight="1" x14ac:dyDescent="0.2">
      <c r="A41" s="615" t="str">
        <f>сад!A41</f>
        <v>Молоко свежее</v>
      </c>
      <c r="B41" s="616"/>
      <c r="C41" s="616"/>
      <c r="D41" s="616"/>
      <c r="E41" s="617"/>
      <c r="F41" s="406">
        <f>сад!H41</f>
        <v>90</v>
      </c>
      <c r="G41" s="398">
        <f t="shared" si="2"/>
        <v>3.15</v>
      </c>
      <c r="H41" s="406">
        <f>сад!J41</f>
        <v>0</v>
      </c>
      <c r="I41" s="398">
        <f t="shared" si="3"/>
        <v>0</v>
      </c>
      <c r="J41" s="406">
        <f>сад!L41</f>
        <v>50</v>
      </c>
      <c r="K41" s="398">
        <f t="shared" si="4"/>
        <v>1.75</v>
      </c>
      <c r="L41" s="404"/>
      <c r="M41" s="398">
        <f t="shared" si="5"/>
        <v>0</v>
      </c>
      <c r="N41" s="406"/>
      <c r="O41" s="398">
        <f t="shared" si="6"/>
        <v>0</v>
      </c>
      <c r="P41" s="406">
        <f>сад!N41</f>
        <v>0</v>
      </c>
      <c r="Q41" s="398">
        <f t="shared" si="7"/>
        <v>0</v>
      </c>
      <c r="R41" s="406">
        <f>сад!P41</f>
        <v>0</v>
      </c>
      <c r="S41" s="398">
        <f t="shared" si="15"/>
        <v>0</v>
      </c>
      <c r="T41" s="406">
        <f>сад!R41</f>
        <v>0</v>
      </c>
      <c r="U41" s="445">
        <f t="shared" si="9"/>
        <v>0</v>
      </c>
      <c r="V41" s="406">
        <f>сад!T41</f>
        <v>0</v>
      </c>
      <c r="W41" s="445">
        <f t="shared" si="0"/>
        <v>0</v>
      </c>
      <c r="X41" s="406">
        <f>сад!V41</f>
        <v>0</v>
      </c>
      <c r="Y41" s="398">
        <f t="shared" si="1"/>
        <v>0</v>
      </c>
      <c r="Z41" s="406">
        <f>сад!X41</f>
        <v>0</v>
      </c>
      <c r="AA41" s="398">
        <f t="shared" si="10"/>
        <v>0</v>
      </c>
      <c r="AB41" s="406">
        <f>сад!Z41</f>
        <v>0</v>
      </c>
      <c r="AC41" s="445">
        <f t="shared" si="11"/>
        <v>0</v>
      </c>
      <c r="AD41" s="406">
        <f>сад!AB41</f>
        <v>0</v>
      </c>
      <c r="AE41" s="398">
        <f t="shared" si="12"/>
        <v>0</v>
      </c>
      <c r="AF41" s="406"/>
      <c r="AG41" s="223"/>
      <c r="AH41" s="222"/>
      <c r="AI41" s="226"/>
      <c r="AJ41" s="227"/>
      <c r="AK41" s="205"/>
      <c r="AL41" s="222"/>
      <c r="AM41" s="226"/>
      <c r="AN41" s="227"/>
      <c r="AO41" s="205"/>
      <c r="AP41" s="227"/>
      <c r="AQ41" s="212"/>
      <c r="AR41" s="155"/>
      <c r="AS41" s="119"/>
      <c r="AT41" s="132"/>
      <c r="AU41" s="119"/>
      <c r="AV41" s="135"/>
      <c r="AW41" s="127"/>
      <c r="AX41" s="717">
        <f t="shared" si="13"/>
        <v>4.9000000000000004</v>
      </c>
      <c r="AY41" s="718"/>
      <c r="AZ41" s="719"/>
      <c r="BA41" s="138">
        <f t="shared" si="14"/>
        <v>0</v>
      </c>
      <c r="BB41" s="726"/>
      <c r="BC41" s="721"/>
      <c r="BD41" s="721"/>
    </row>
    <row r="42" spans="1:56" ht="50.25" customHeight="1" x14ac:dyDescent="0.2">
      <c r="A42" s="615" t="str">
        <f>сад!A42</f>
        <v>Морковь</v>
      </c>
      <c r="B42" s="616"/>
      <c r="C42" s="616"/>
      <c r="D42" s="616"/>
      <c r="E42" s="617"/>
      <c r="F42" s="406">
        <f>сад!H42</f>
        <v>0</v>
      </c>
      <c r="G42" s="398">
        <f t="shared" si="2"/>
        <v>0</v>
      </c>
      <c r="H42" s="406">
        <f>сад!J42</f>
        <v>0</v>
      </c>
      <c r="I42" s="398">
        <f t="shared" si="3"/>
        <v>0</v>
      </c>
      <c r="J42" s="406">
        <f>сад!L42</f>
        <v>0</v>
      </c>
      <c r="K42" s="398">
        <f t="shared" si="4"/>
        <v>0</v>
      </c>
      <c r="L42" s="405"/>
      <c r="M42" s="398">
        <f t="shared" si="5"/>
        <v>0</v>
      </c>
      <c r="N42" s="406"/>
      <c r="O42" s="398">
        <f t="shared" si="6"/>
        <v>0</v>
      </c>
      <c r="P42" s="406">
        <f>сад!N42</f>
        <v>16.8</v>
      </c>
      <c r="Q42" s="398">
        <f t="shared" si="7"/>
        <v>0.58799999999999997</v>
      </c>
      <c r="R42" s="406">
        <f>сад!P42</f>
        <v>0</v>
      </c>
      <c r="S42" s="398">
        <f t="shared" si="15"/>
        <v>0</v>
      </c>
      <c r="T42" s="406">
        <f>сад!R42</f>
        <v>21</v>
      </c>
      <c r="U42" s="445">
        <f t="shared" si="9"/>
        <v>0.73499999999999999</v>
      </c>
      <c r="V42" s="406">
        <f>сад!T42</f>
        <v>0</v>
      </c>
      <c r="W42" s="445">
        <f t="shared" si="0"/>
        <v>0</v>
      </c>
      <c r="X42" s="406">
        <f>сад!V42</f>
        <v>0</v>
      </c>
      <c r="Y42" s="398">
        <f t="shared" si="1"/>
        <v>0</v>
      </c>
      <c r="Z42" s="406">
        <f>сад!X42</f>
        <v>0</v>
      </c>
      <c r="AA42" s="398">
        <f t="shared" si="10"/>
        <v>0</v>
      </c>
      <c r="AB42" s="406">
        <f>сад!Z42</f>
        <v>0</v>
      </c>
      <c r="AC42" s="445">
        <f t="shared" si="11"/>
        <v>0</v>
      </c>
      <c r="AD42" s="406">
        <f>сад!AB42</f>
        <v>0</v>
      </c>
      <c r="AE42" s="398">
        <f t="shared" si="12"/>
        <v>0</v>
      </c>
      <c r="AF42" s="406"/>
      <c r="AG42" s="223"/>
      <c r="AH42" s="222"/>
      <c r="AI42" s="226"/>
      <c r="AJ42" s="227"/>
      <c r="AK42" s="205"/>
      <c r="AL42" s="222"/>
      <c r="AM42" s="226"/>
      <c r="AN42" s="227"/>
      <c r="AO42" s="205"/>
      <c r="AP42" s="227"/>
      <c r="AQ42" s="212"/>
      <c r="AR42" s="155"/>
      <c r="AS42" s="119"/>
      <c r="AT42" s="132"/>
      <c r="AU42" s="119"/>
      <c r="AV42" s="149"/>
      <c r="AW42" s="150"/>
      <c r="AX42" s="717">
        <f t="shared" si="13"/>
        <v>1.323</v>
      </c>
      <c r="AY42" s="718"/>
      <c r="AZ42" s="719"/>
      <c r="BA42" s="156">
        <v>1.1599999999999999</v>
      </c>
      <c r="BB42" s="722"/>
      <c r="BC42" s="721"/>
      <c r="BD42" s="721"/>
    </row>
    <row r="43" spans="1:56" ht="50.25" customHeight="1" x14ac:dyDescent="0.2">
      <c r="A43" s="615" t="str">
        <f>сад!A43</f>
        <v>Мука пшеничная</v>
      </c>
      <c r="B43" s="616"/>
      <c r="C43" s="616"/>
      <c r="D43" s="616"/>
      <c r="E43" s="617"/>
      <c r="F43" s="406">
        <f>сад!H43</f>
        <v>0</v>
      </c>
      <c r="G43" s="398">
        <f t="shared" si="2"/>
        <v>0</v>
      </c>
      <c r="H43" s="406">
        <f>сад!J43</f>
        <v>0</v>
      </c>
      <c r="I43" s="398">
        <f t="shared" si="3"/>
        <v>0</v>
      </c>
      <c r="J43" s="406">
        <f>сад!L43</f>
        <v>0</v>
      </c>
      <c r="K43" s="398">
        <f t="shared" si="4"/>
        <v>0</v>
      </c>
      <c r="L43" s="405"/>
      <c r="M43" s="398">
        <f t="shared" si="5"/>
        <v>0</v>
      </c>
      <c r="N43" s="406"/>
      <c r="O43" s="398">
        <f t="shared" si="6"/>
        <v>0</v>
      </c>
      <c r="P43" s="406">
        <f>сад!N43</f>
        <v>0</v>
      </c>
      <c r="Q43" s="398">
        <f t="shared" si="7"/>
        <v>0</v>
      </c>
      <c r="R43" s="406">
        <f>сад!P43</f>
        <v>5</v>
      </c>
      <c r="S43" s="398">
        <f t="shared" si="15"/>
        <v>0.17499999999999999</v>
      </c>
      <c r="T43" s="406">
        <f>сад!R43</f>
        <v>0</v>
      </c>
      <c r="U43" s="398">
        <f t="shared" si="9"/>
        <v>0</v>
      </c>
      <c r="V43" s="410">
        <f>сад!T43</f>
        <v>0</v>
      </c>
      <c r="W43" s="445">
        <f t="shared" si="0"/>
        <v>0</v>
      </c>
      <c r="X43" s="406">
        <f>сад!V43</f>
        <v>0</v>
      </c>
      <c r="Y43" s="398">
        <f t="shared" si="1"/>
        <v>0</v>
      </c>
      <c r="Z43" s="406">
        <f>сад!X43</f>
        <v>0</v>
      </c>
      <c r="AA43" s="398">
        <f t="shared" si="10"/>
        <v>0</v>
      </c>
      <c r="AB43" s="406">
        <f>сад!Z43</f>
        <v>0</v>
      </c>
      <c r="AC43" s="445">
        <f t="shared" si="11"/>
        <v>0</v>
      </c>
      <c r="AD43" s="406">
        <f>сад!AB43</f>
        <v>0</v>
      </c>
      <c r="AE43" s="398">
        <f t="shared" si="12"/>
        <v>0</v>
      </c>
      <c r="AF43" s="406"/>
      <c r="AG43" s="223"/>
      <c r="AH43" s="222"/>
      <c r="AI43" s="226"/>
      <c r="AJ43" s="227"/>
      <c r="AK43" s="205"/>
      <c r="AL43" s="222"/>
      <c r="AM43" s="226"/>
      <c r="AN43" s="227"/>
      <c r="AO43" s="205"/>
      <c r="AP43" s="227"/>
      <c r="AQ43" s="212"/>
      <c r="AR43" s="155"/>
      <c r="AS43" s="119"/>
      <c r="AT43" s="132"/>
      <c r="AU43" s="119"/>
      <c r="AV43" s="135"/>
      <c r="AW43" s="127"/>
      <c r="AX43" s="717">
        <f t="shared" si="13"/>
        <v>0</v>
      </c>
      <c r="AY43" s="718"/>
      <c r="AZ43" s="719"/>
      <c r="BA43" s="138">
        <f t="shared" si="14"/>
        <v>0</v>
      </c>
      <c r="BB43" s="722"/>
      <c r="BC43" s="721"/>
      <c r="BD43" s="721"/>
    </row>
    <row r="44" spans="1:56" ht="50.25" customHeight="1" x14ac:dyDescent="0.2">
      <c r="A44" s="615" t="str">
        <f>сад!A44</f>
        <v>Овощи натур.  Свежие томаты</v>
      </c>
      <c r="B44" s="616"/>
      <c r="C44" s="616"/>
      <c r="D44" s="616"/>
      <c r="E44" s="617"/>
      <c r="F44" s="406">
        <f>сад!H44</f>
        <v>0</v>
      </c>
      <c r="G44" s="398">
        <f t="shared" si="2"/>
        <v>0</v>
      </c>
      <c r="H44" s="406">
        <f>сад!J44</f>
        <v>0</v>
      </c>
      <c r="I44" s="398">
        <f t="shared" si="3"/>
        <v>0</v>
      </c>
      <c r="J44" s="406">
        <f>сад!L44</f>
        <v>0</v>
      </c>
      <c r="K44" s="398">
        <f t="shared" si="4"/>
        <v>0</v>
      </c>
      <c r="L44" s="405"/>
      <c r="M44" s="398">
        <f t="shared" si="5"/>
        <v>0</v>
      </c>
      <c r="N44" s="406"/>
      <c r="O44" s="398">
        <f t="shared" si="6"/>
        <v>0</v>
      </c>
      <c r="P44" s="406">
        <f>сад!N44</f>
        <v>0</v>
      </c>
      <c r="Q44" s="398">
        <f t="shared" si="7"/>
        <v>0</v>
      </c>
      <c r="R44" s="406">
        <f>сад!P44</f>
        <v>0</v>
      </c>
      <c r="S44" s="398">
        <f t="shared" si="15"/>
        <v>0</v>
      </c>
      <c r="T44" s="406">
        <f>сад!R44</f>
        <v>0</v>
      </c>
      <c r="U44" s="398">
        <f t="shared" si="9"/>
        <v>0</v>
      </c>
      <c r="V44" s="406">
        <f>сад!T44</f>
        <v>0</v>
      </c>
      <c r="W44" s="445">
        <f t="shared" si="0"/>
        <v>0</v>
      </c>
      <c r="X44" s="406">
        <f>сад!V44</f>
        <v>28</v>
      </c>
      <c r="Y44" s="398">
        <f t="shared" si="1"/>
        <v>0.98</v>
      </c>
      <c r="Z44" s="406">
        <f>сад!X44</f>
        <v>0</v>
      </c>
      <c r="AA44" s="398">
        <f t="shared" si="10"/>
        <v>0</v>
      </c>
      <c r="AB44" s="406">
        <f>сад!Z44</f>
        <v>0</v>
      </c>
      <c r="AC44" s="445">
        <f t="shared" si="11"/>
        <v>0</v>
      </c>
      <c r="AD44" s="406">
        <f>сад!AB44</f>
        <v>0</v>
      </c>
      <c r="AE44" s="398">
        <f t="shared" si="12"/>
        <v>0</v>
      </c>
      <c r="AF44" s="406"/>
      <c r="AG44" s="226"/>
      <c r="AH44" s="229"/>
      <c r="AI44" s="226"/>
      <c r="AJ44" s="227"/>
      <c r="AK44" s="205"/>
      <c r="AL44" s="222"/>
      <c r="AM44" s="226"/>
      <c r="AN44" s="227"/>
      <c r="AO44" s="205"/>
      <c r="AP44" s="227"/>
      <c r="AQ44" s="212"/>
      <c r="AR44" s="153"/>
      <c r="AS44" s="119"/>
      <c r="AT44" s="136"/>
      <c r="AU44" s="119"/>
      <c r="AV44" s="134"/>
      <c r="AW44" s="127"/>
      <c r="AX44" s="717">
        <f t="shared" si="13"/>
        <v>0.98</v>
      </c>
      <c r="AY44" s="718"/>
      <c r="AZ44" s="719"/>
      <c r="BA44" s="138">
        <f t="shared" si="14"/>
        <v>0</v>
      </c>
      <c r="BB44" s="727"/>
      <c r="BC44" s="728"/>
      <c r="BD44" s="729"/>
    </row>
    <row r="45" spans="1:56" ht="50.25" customHeight="1" x14ac:dyDescent="0.2">
      <c r="A45" s="615" t="str">
        <f>сад!A45</f>
        <v>Печенье</v>
      </c>
      <c r="B45" s="616"/>
      <c r="C45" s="616"/>
      <c r="D45" s="616"/>
      <c r="E45" s="617"/>
      <c r="F45" s="406">
        <f>сад!H45</f>
        <v>0</v>
      </c>
      <c r="G45" s="398">
        <f t="shared" si="2"/>
        <v>0</v>
      </c>
      <c r="H45" s="406">
        <f>сад!J45</f>
        <v>0</v>
      </c>
      <c r="I45" s="398">
        <f t="shared" si="3"/>
        <v>0</v>
      </c>
      <c r="J45" s="406">
        <f>сад!L45</f>
        <v>0</v>
      </c>
      <c r="K45" s="398">
        <f t="shared" si="4"/>
        <v>0</v>
      </c>
      <c r="L45" s="405"/>
      <c r="M45" s="398">
        <f t="shared" si="5"/>
        <v>0</v>
      </c>
      <c r="N45" s="406"/>
      <c r="O45" s="398">
        <f t="shared" si="6"/>
        <v>0</v>
      </c>
      <c r="P45" s="406">
        <f>сад!N45</f>
        <v>0</v>
      </c>
      <c r="Q45" s="398">
        <f t="shared" si="7"/>
        <v>0</v>
      </c>
      <c r="R45" s="406">
        <f>сад!P45</f>
        <v>0</v>
      </c>
      <c r="S45" s="398">
        <f t="shared" si="15"/>
        <v>0</v>
      </c>
      <c r="T45" s="406">
        <f>сад!R45</f>
        <v>0</v>
      </c>
      <c r="U45" s="398">
        <f t="shared" si="9"/>
        <v>0</v>
      </c>
      <c r="V45" s="406">
        <f>сад!T45</f>
        <v>0</v>
      </c>
      <c r="W45" s="445">
        <f t="shared" si="0"/>
        <v>0</v>
      </c>
      <c r="X45" s="406">
        <f>сад!V45</f>
        <v>0</v>
      </c>
      <c r="Y45" s="398">
        <f t="shared" si="1"/>
        <v>0</v>
      </c>
      <c r="Z45" s="406">
        <f>сад!X45</f>
        <v>0</v>
      </c>
      <c r="AA45" s="398">
        <f t="shared" si="10"/>
        <v>0</v>
      </c>
      <c r="AB45" s="406">
        <f>сад!Z45</f>
        <v>0</v>
      </c>
      <c r="AC45" s="445">
        <f t="shared" si="11"/>
        <v>0</v>
      </c>
      <c r="AD45" s="406">
        <f>сад!AB45</f>
        <v>0</v>
      </c>
      <c r="AE45" s="398">
        <f t="shared" si="12"/>
        <v>0</v>
      </c>
      <c r="AF45" s="406"/>
      <c r="AG45" s="223"/>
      <c r="AH45" s="229"/>
      <c r="AI45" s="223"/>
      <c r="AJ45" s="224"/>
      <c r="AK45" s="205"/>
      <c r="AL45" s="222"/>
      <c r="AM45" s="226"/>
      <c r="AN45" s="227"/>
      <c r="AO45" s="205"/>
      <c r="AP45" s="227"/>
      <c r="AQ45" s="212"/>
      <c r="AR45" s="155"/>
      <c r="AS45" s="119"/>
      <c r="AT45" s="132"/>
      <c r="AU45" s="119"/>
      <c r="AV45" s="133"/>
      <c r="AW45" s="127"/>
      <c r="AX45" s="717">
        <f t="shared" si="13"/>
        <v>0</v>
      </c>
      <c r="AY45" s="718"/>
      <c r="AZ45" s="719"/>
      <c r="BA45" s="138">
        <f t="shared" si="14"/>
        <v>0</v>
      </c>
      <c r="BB45" s="726"/>
      <c r="BC45" s="721"/>
      <c r="BD45" s="721"/>
    </row>
    <row r="46" spans="1:56" ht="50.25" customHeight="1" x14ac:dyDescent="0.2">
      <c r="A46" s="615" t="str">
        <f>сад!A46</f>
        <v>Повидло</v>
      </c>
      <c r="B46" s="616"/>
      <c r="C46" s="616"/>
      <c r="D46" s="616"/>
      <c r="E46" s="617"/>
      <c r="F46" s="406">
        <f>сад!H46</f>
        <v>0</v>
      </c>
      <c r="G46" s="398">
        <f t="shared" si="2"/>
        <v>0</v>
      </c>
      <c r="H46" s="406">
        <f>сад!J46</f>
        <v>15</v>
      </c>
      <c r="I46" s="398">
        <f t="shared" si="3"/>
        <v>0.52500000000000002</v>
      </c>
      <c r="J46" s="406">
        <f>сад!L46</f>
        <v>0</v>
      </c>
      <c r="K46" s="398">
        <f t="shared" si="4"/>
        <v>0</v>
      </c>
      <c r="L46" s="405"/>
      <c r="M46" s="398">
        <f t="shared" si="5"/>
        <v>0</v>
      </c>
      <c r="N46" s="406"/>
      <c r="O46" s="398">
        <f t="shared" si="6"/>
        <v>0</v>
      </c>
      <c r="P46" s="406">
        <f>сад!N46</f>
        <v>0</v>
      </c>
      <c r="Q46" s="398">
        <f t="shared" si="7"/>
        <v>0</v>
      </c>
      <c r="R46" s="406">
        <f>сад!P46</f>
        <v>0</v>
      </c>
      <c r="S46" s="398">
        <f t="shared" si="15"/>
        <v>0</v>
      </c>
      <c r="T46" s="406">
        <f>сад!R46</f>
        <v>0</v>
      </c>
      <c r="U46" s="398">
        <f t="shared" si="9"/>
        <v>0</v>
      </c>
      <c r="V46" s="406">
        <f>сад!T46</f>
        <v>0</v>
      </c>
      <c r="W46" s="445">
        <f t="shared" si="0"/>
        <v>0</v>
      </c>
      <c r="X46" s="406">
        <f>сад!V46</f>
        <v>0</v>
      </c>
      <c r="Y46" s="398">
        <f t="shared" si="1"/>
        <v>0</v>
      </c>
      <c r="Z46" s="406">
        <f>сад!X46</f>
        <v>0</v>
      </c>
      <c r="AA46" s="398">
        <f t="shared" si="10"/>
        <v>0</v>
      </c>
      <c r="AB46" s="406">
        <f>сад!Z46</f>
        <v>0</v>
      </c>
      <c r="AC46" s="445">
        <f t="shared" si="11"/>
        <v>0</v>
      </c>
      <c r="AD46" s="406">
        <f>сад!AB46</f>
        <v>0</v>
      </c>
      <c r="AE46" s="398">
        <f t="shared" si="12"/>
        <v>0</v>
      </c>
      <c r="AF46" s="406"/>
      <c r="AG46" s="223"/>
      <c r="AH46" s="222"/>
      <c r="AI46" s="226"/>
      <c r="AJ46" s="227"/>
      <c r="AK46" s="205"/>
      <c r="AL46" s="222"/>
      <c r="AM46" s="226"/>
      <c r="AN46" s="227"/>
      <c r="AO46" s="205"/>
      <c r="AP46" s="227"/>
      <c r="AQ46" s="212"/>
      <c r="AR46" s="154"/>
      <c r="AS46" s="119"/>
      <c r="AT46" s="132"/>
      <c r="AU46" s="119"/>
      <c r="AV46" s="135"/>
      <c r="AW46" s="127"/>
      <c r="AX46" s="717">
        <f t="shared" si="13"/>
        <v>0.52500000000000002</v>
      </c>
      <c r="AY46" s="718"/>
      <c r="AZ46" s="719"/>
      <c r="BA46" s="138">
        <f t="shared" si="14"/>
        <v>0</v>
      </c>
      <c r="BB46" s="721"/>
      <c r="BC46" s="721"/>
      <c r="BD46" s="721"/>
    </row>
    <row r="47" spans="1:56" ht="50.25" customHeight="1" x14ac:dyDescent="0.2">
      <c r="A47" s="615" t="str">
        <f>сад!A47</f>
        <v>Сахар</v>
      </c>
      <c r="B47" s="616"/>
      <c r="C47" s="616"/>
      <c r="D47" s="616"/>
      <c r="E47" s="617"/>
      <c r="F47" s="406">
        <f>сад!H47</f>
        <v>4.5</v>
      </c>
      <c r="G47" s="398">
        <f t="shared" ref="G47" si="16">+F47*$K$14/1000</f>
        <v>0.1575</v>
      </c>
      <c r="H47" s="406">
        <f>сад!J47</f>
        <v>0</v>
      </c>
      <c r="I47" s="398">
        <f t="shared" ref="I47" si="17">+H47*$K$14/1000</f>
        <v>0</v>
      </c>
      <c r="J47" s="406">
        <f>сад!L47</f>
        <v>9</v>
      </c>
      <c r="K47" s="398">
        <f t="shared" ref="K47" si="18">+J47*$K$14/1000</f>
        <v>0.315</v>
      </c>
      <c r="L47" s="405"/>
      <c r="M47" s="398">
        <f t="shared" si="5"/>
        <v>0</v>
      </c>
      <c r="N47" s="406"/>
      <c r="O47" s="398">
        <f t="shared" ref="O47" si="19">+N47*$K$14/1000</f>
        <v>0</v>
      </c>
      <c r="P47" s="406">
        <f>сад!N47</f>
        <v>0</v>
      </c>
      <c r="Q47" s="398">
        <f t="shared" ref="Q47" si="20">+P47*$K$14/1000</f>
        <v>0</v>
      </c>
      <c r="R47" s="406">
        <f>сад!P47</f>
        <v>0</v>
      </c>
      <c r="S47" s="398">
        <f t="shared" ref="S47" si="21">+R47*$K$14/1000</f>
        <v>0</v>
      </c>
      <c r="T47" s="406">
        <f>сад!R47</f>
        <v>0</v>
      </c>
      <c r="U47" s="398">
        <f t="shared" ref="U47" si="22">+T47*$K$14/1000</f>
        <v>0</v>
      </c>
      <c r="V47" s="406">
        <f>сад!T47</f>
        <v>0</v>
      </c>
      <c r="W47" s="445">
        <f t="shared" ref="W47" si="23">+V47*$K$14/1000</f>
        <v>0</v>
      </c>
      <c r="X47" s="406">
        <f>сад!V47</f>
        <v>0</v>
      </c>
      <c r="Y47" s="398">
        <f t="shared" ref="Y47" si="24">+X47*$K$14/1000</f>
        <v>0</v>
      </c>
      <c r="Z47" s="406">
        <f>сад!X47</f>
        <v>12</v>
      </c>
      <c r="AA47" s="398">
        <f t="shared" ref="AA47" si="25">+Z47*$K$14/1000</f>
        <v>0.42</v>
      </c>
      <c r="AB47" s="406">
        <f>сад!Z47</f>
        <v>0</v>
      </c>
      <c r="AC47" s="445">
        <f t="shared" ref="AC47" si="26">+AB47*$K$14/1000</f>
        <v>0</v>
      </c>
      <c r="AD47" s="406">
        <f>сад!AB47</f>
        <v>0</v>
      </c>
      <c r="AE47" s="398">
        <f t="shared" ref="AE47" si="27">+AD47*$K$14/1000</f>
        <v>0</v>
      </c>
      <c r="AF47" s="406"/>
      <c r="AG47" s="223"/>
      <c r="AH47" s="222"/>
      <c r="AI47" s="226"/>
      <c r="AJ47" s="227"/>
      <c r="AK47" s="205"/>
      <c r="AL47" s="222"/>
      <c r="AM47" s="226"/>
      <c r="AN47" s="227"/>
      <c r="AO47" s="205"/>
      <c r="AP47" s="227"/>
      <c r="AQ47" s="212"/>
      <c r="AR47" s="154"/>
      <c r="AS47" s="119"/>
      <c r="AT47" s="132"/>
      <c r="AU47" s="119"/>
      <c r="AV47" s="135"/>
      <c r="AW47" s="127"/>
      <c r="AX47" s="717">
        <f t="shared" si="13"/>
        <v>0.89250000000000007</v>
      </c>
      <c r="AY47" s="718"/>
      <c r="AZ47" s="719"/>
      <c r="BA47" s="350">
        <f t="shared" ref="BA47" si="28">AS47+AU47+AW47</f>
        <v>0</v>
      </c>
      <c r="BB47" s="721"/>
      <c r="BC47" s="721"/>
      <c r="BD47" s="721"/>
    </row>
    <row r="48" spans="1:56" s="9" customFormat="1" ht="50.25" customHeight="1" x14ac:dyDescent="0.2">
      <c r="A48" s="615" t="str">
        <f>сад!A48</f>
        <v xml:space="preserve">Свекла </v>
      </c>
      <c r="B48" s="616"/>
      <c r="C48" s="616"/>
      <c r="D48" s="616"/>
      <c r="E48" s="617"/>
      <c r="F48" s="406">
        <f>сад!H48</f>
        <v>0</v>
      </c>
      <c r="G48" s="398">
        <f t="shared" si="2"/>
        <v>0</v>
      </c>
      <c r="H48" s="406">
        <f>сад!J48</f>
        <v>0</v>
      </c>
      <c r="I48" s="398">
        <f t="shared" si="3"/>
        <v>0</v>
      </c>
      <c r="J48" s="406">
        <f>сад!L48</f>
        <v>0</v>
      </c>
      <c r="K48" s="398">
        <f t="shared" si="4"/>
        <v>0</v>
      </c>
      <c r="L48" s="405"/>
      <c r="M48" s="398">
        <f t="shared" si="5"/>
        <v>0</v>
      </c>
      <c r="N48" s="406"/>
      <c r="O48" s="398">
        <f t="shared" si="6"/>
        <v>0</v>
      </c>
      <c r="P48" s="406">
        <f>сад!N48</f>
        <v>38</v>
      </c>
      <c r="Q48" s="398">
        <f t="shared" si="7"/>
        <v>1.33</v>
      </c>
      <c r="R48" s="406">
        <f>сад!P48</f>
        <v>0</v>
      </c>
      <c r="S48" s="398">
        <f t="shared" si="15"/>
        <v>0</v>
      </c>
      <c r="T48" s="406">
        <f>сад!R48</f>
        <v>0</v>
      </c>
      <c r="U48" s="398">
        <f t="shared" si="9"/>
        <v>0</v>
      </c>
      <c r="V48" s="406">
        <f>сад!T48</f>
        <v>0</v>
      </c>
      <c r="W48" s="445">
        <f t="shared" si="0"/>
        <v>0</v>
      </c>
      <c r="X48" s="406">
        <f>сад!V48</f>
        <v>0</v>
      </c>
      <c r="Y48" s="398">
        <f t="shared" si="1"/>
        <v>0</v>
      </c>
      <c r="Z48" s="406">
        <f>сад!X48</f>
        <v>0</v>
      </c>
      <c r="AA48" s="398">
        <f t="shared" si="10"/>
        <v>0</v>
      </c>
      <c r="AB48" s="406">
        <f>сад!Z48</f>
        <v>0</v>
      </c>
      <c r="AC48" s="445">
        <f t="shared" si="11"/>
        <v>0</v>
      </c>
      <c r="AD48" s="406">
        <f>сад!AB48</f>
        <v>0</v>
      </c>
      <c r="AE48" s="398">
        <f t="shared" si="12"/>
        <v>0</v>
      </c>
      <c r="AF48" s="406"/>
      <c r="AG48" s="223"/>
      <c r="AH48" s="222"/>
      <c r="AI48" s="226"/>
      <c r="AJ48" s="227"/>
      <c r="AK48" s="205"/>
      <c r="AL48" s="222"/>
      <c r="AM48" s="226"/>
      <c r="AN48" s="227"/>
      <c r="AO48" s="205"/>
      <c r="AP48" s="227"/>
      <c r="AQ48" s="212"/>
      <c r="AR48" s="153"/>
      <c r="AS48" s="119"/>
      <c r="AT48" s="132"/>
      <c r="AU48" s="119"/>
      <c r="AV48" s="133"/>
      <c r="AW48" s="127"/>
      <c r="AX48" s="717">
        <f t="shared" si="13"/>
        <v>1.33</v>
      </c>
      <c r="AY48" s="718"/>
      <c r="AZ48" s="719"/>
      <c r="BA48" s="138">
        <f t="shared" si="14"/>
        <v>0</v>
      </c>
      <c r="BB48" s="722"/>
      <c r="BC48" s="721"/>
      <c r="BD48" s="721"/>
    </row>
    <row r="49" spans="1:56" s="13" customFormat="1" ht="50.25" customHeight="1" x14ac:dyDescent="0.2">
      <c r="A49" s="615" t="str">
        <f>сад!A49</f>
        <v>Сметана</v>
      </c>
      <c r="B49" s="616"/>
      <c r="C49" s="616"/>
      <c r="D49" s="616"/>
      <c r="E49" s="617"/>
      <c r="F49" s="406">
        <f>сад!H49</f>
        <v>0</v>
      </c>
      <c r="G49" s="398">
        <f t="shared" si="2"/>
        <v>0</v>
      </c>
      <c r="H49" s="406">
        <f>сад!J49</f>
        <v>0</v>
      </c>
      <c r="I49" s="398">
        <f t="shared" si="3"/>
        <v>0</v>
      </c>
      <c r="J49" s="406">
        <f>сад!L49</f>
        <v>0</v>
      </c>
      <c r="K49" s="398">
        <f t="shared" si="4"/>
        <v>0</v>
      </c>
      <c r="L49" s="405"/>
      <c r="M49" s="398">
        <f t="shared" si="5"/>
        <v>0</v>
      </c>
      <c r="N49" s="406"/>
      <c r="O49" s="398">
        <f t="shared" si="6"/>
        <v>0</v>
      </c>
      <c r="P49" s="406">
        <f>сад!N49</f>
        <v>7</v>
      </c>
      <c r="Q49" s="398">
        <f t="shared" si="7"/>
        <v>0.245</v>
      </c>
      <c r="R49" s="406">
        <f>сад!P49</f>
        <v>0</v>
      </c>
      <c r="S49" s="398">
        <f t="shared" si="15"/>
        <v>0</v>
      </c>
      <c r="T49" s="406">
        <f>сад!R49</f>
        <v>0</v>
      </c>
      <c r="U49" s="398">
        <f t="shared" si="9"/>
        <v>0</v>
      </c>
      <c r="V49" s="410">
        <f>сад!T49</f>
        <v>0</v>
      </c>
      <c r="W49" s="445">
        <f t="shared" si="0"/>
        <v>0</v>
      </c>
      <c r="X49" s="406">
        <f>сад!V49</f>
        <v>0</v>
      </c>
      <c r="Y49" s="398">
        <f t="shared" si="1"/>
        <v>0</v>
      </c>
      <c r="Z49" s="406">
        <f>сад!X49</f>
        <v>0</v>
      </c>
      <c r="AA49" s="398">
        <f t="shared" si="10"/>
        <v>0</v>
      </c>
      <c r="AB49" s="406">
        <f>сад!Z49</f>
        <v>0</v>
      </c>
      <c r="AC49" s="445">
        <f t="shared" si="11"/>
        <v>0</v>
      </c>
      <c r="AD49" s="406">
        <f>сад!AB49</f>
        <v>0</v>
      </c>
      <c r="AE49" s="398">
        <f t="shared" si="12"/>
        <v>0</v>
      </c>
      <c r="AF49" s="406"/>
      <c r="AG49" s="223"/>
      <c r="AH49" s="222"/>
      <c r="AI49" s="230"/>
      <c r="AJ49" s="228"/>
      <c r="AK49" s="205"/>
      <c r="AL49" s="222"/>
      <c r="AM49" s="223"/>
      <c r="AN49" s="228"/>
      <c r="AO49" s="205"/>
      <c r="AP49" s="227"/>
      <c r="AQ49" s="212"/>
      <c r="AR49" s="153"/>
      <c r="AS49" s="119"/>
      <c r="AT49" s="132"/>
      <c r="AU49" s="119"/>
      <c r="AV49" s="133"/>
      <c r="AW49" s="127"/>
      <c r="AX49" s="717">
        <f t="shared" si="13"/>
        <v>0.245</v>
      </c>
      <c r="AY49" s="718"/>
      <c r="AZ49" s="719"/>
      <c r="BA49" s="139">
        <f t="shared" si="14"/>
        <v>0</v>
      </c>
      <c r="BB49" s="714"/>
      <c r="BC49" s="715"/>
      <c r="BD49" s="716"/>
    </row>
    <row r="50" spans="1:56" s="147" customFormat="1" ht="51" customHeight="1" x14ac:dyDescent="0.2">
      <c r="A50" s="615" t="str">
        <f>сад!A50</f>
        <v>Соль</v>
      </c>
      <c r="B50" s="616"/>
      <c r="C50" s="616"/>
      <c r="D50" s="616"/>
      <c r="E50" s="617"/>
      <c r="F50" s="406">
        <f>сад!H50</f>
        <v>0</v>
      </c>
      <c r="G50" s="398">
        <f t="shared" ref="G50" si="29">+F50*$K$14/1000</f>
        <v>0</v>
      </c>
      <c r="H50" s="406">
        <f>сад!J50</f>
        <v>0</v>
      </c>
      <c r="I50" s="398">
        <f t="shared" ref="I50" si="30">+H50*$K$14/1000</f>
        <v>0</v>
      </c>
      <c r="J50" s="406">
        <f>сад!L50</f>
        <v>0</v>
      </c>
      <c r="K50" s="398">
        <f t="shared" ref="K50" si="31">+J50*$K$14/1000</f>
        <v>0</v>
      </c>
      <c r="L50" s="405"/>
      <c r="M50" s="398">
        <f t="shared" si="5"/>
        <v>0</v>
      </c>
      <c r="N50" s="406"/>
      <c r="O50" s="398">
        <f t="shared" ref="O50" si="32">+N50*$K$14/1000</f>
        <v>0</v>
      </c>
      <c r="P50" s="406">
        <f>сад!N50</f>
        <v>5</v>
      </c>
      <c r="Q50" s="398">
        <f t="shared" ref="Q50" si="33">+P50*$K$14/1000</f>
        <v>0.17499999999999999</v>
      </c>
      <c r="R50" s="406">
        <f>сад!P50</f>
        <v>0</v>
      </c>
      <c r="S50" s="398">
        <f t="shared" ref="S50" si="34">+R50*$K$14/1000</f>
        <v>0</v>
      </c>
      <c r="T50" s="406">
        <f>сад!R50</f>
        <v>0</v>
      </c>
      <c r="U50" s="398">
        <f t="shared" ref="U50" si="35">+T50*$K$14/1000</f>
        <v>0</v>
      </c>
      <c r="V50" s="406">
        <f>сад!T50</f>
        <v>0</v>
      </c>
      <c r="W50" s="445">
        <f t="shared" ref="W50" si="36">+V50*$K$14/1000</f>
        <v>0</v>
      </c>
      <c r="X50" s="406">
        <f>сад!V50</f>
        <v>0</v>
      </c>
      <c r="Y50" s="398">
        <f t="shared" ref="Y50" si="37">+X50*$K$14/1000</f>
        <v>0</v>
      </c>
      <c r="Z50" s="406">
        <f>сад!X50</f>
        <v>0</v>
      </c>
      <c r="AA50" s="398">
        <f t="shared" ref="AA50" si="38">+Z50*$K$14/1000</f>
        <v>0</v>
      </c>
      <c r="AB50" s="406">
        <f>сад!Z50</f>
        <v>0</v>
      </c>
      <c r="AC50" s="445">
        <f t="shared" ref="AC50" si="39">+AB50*$K$14/1000</f>
        <v>0</v>
      </c>
      <c r="AD50" s="406">
        <f>сад!AB50</f>
        <v>0</v>
      </c>
      <c r="AE50" s="398">
        <f t="shared" ref="AE50" si="40">+AD50*$K$14/1000</f>
        <v>0</v>
      </c>
      <c r="AF50" s="406"/>
      <c r="AG50" s="223"/>
      <c r="AH50" s="222"/>
      <c r="AI50" s="231"/>
      <c r="AJ50" s="225"/>
      <c r="AK50" s="205"/>
      <c r="AL50" s="222"/>
      <c r="AM50" s="230"/>
      <c r="AN50" s="227"/>
      <c r="AO50" s="205"/>
      <c r="AP50" s="227"/>
      <c r="AQ50" s="205"/>
      <c r="AR50" s="340"/>
      <c r="AS50" s="119"/>
      <c r="AT50" s="132"/>
      <c r="AU50" s="119"/>
      <c r="AV50" s="133"/>
      <c r="AW50" s="119"/>
      <c r="AX50" s="717">
        <f t="shared" si="13"/>
        <v>0.17499999999999999</v>
      </c>
      <c r="AY50" s="718"/>
      <c r="AZ50" s="719"/>
      <c r="BA50" s="350">
        <f t="shared" ref="BA50" si="41">AS50+AU50+AW50</f>
        <v>0</v>
      </c>
      <c r="BB50" s="720"/>
      <c r="BC50" s="720"/>
      <c r="BD50" s="720"/>
    </row>
    <row r="51" spans="1:56" s="13" customFormat="1" ht="51" customHeight="1" x14ac:dyDescent="0.2">
      <c r="A51" s="615" t="str">
        <f>сад!A51</f>
        <v>Сухари панировочные</v>
      </c>
      <c r="B51" s="616"/>
      <c r="C51" s="616"/>
      <c r="D51" s="616"/>
      <c r="E51" s="617"/>
      <c r="F51" s="406">
        <f>сад!H51</f>
        <v>0</v>
      </c>
      <c r="G51" s="398">
        <f t="shared" si="2"/>
        <v>0</v>
      </c>
      <c r="H51" s="406">
        <f>сад!J51</f>
        <v>0</v>
      </c>
      <c r="I51" s="398">
        <f t="shared" si="3"/>
        <v>0</v>
      </c>
      <c r="J51" s="406">
        <f>сад!L51</f>
        <v>0</v>
      </c>
      <c r="K51" s="398">
        <f t="shared" si="4"/>
        <v>0</v>
      </c>
      <c r="L51" s="405"/>
      <c r="M51" s="398">
        <f t="shared" si="5"/>
        <v>0</v>
      </c>
      <c r="N51" s="406"/>
      <c r="O51" s="398">
        <f t="shared" si="6"/>
        <v>0</v>
      </c>
      <c r="P51" s="406">
        <f>сад!N51</f>
        <v>0</v>
      </c>
      <c r="Q51" s="398">
        <f t="shared" si="7"/>
        <v>0</v>
      </c>
      <c r="R51" s="406">
        <f>сад!P51</f>
        <v>0</v>
      </c>
      <c r="S51" s="398">
        <f t="shared" si="15"/>
        <v>0</v>
      </c>
      <c r="T51" s="406">
        <f>сад!R51</f>
        <v>0</v>
      </c>
      <c r="U51" s="398">
        <f t="shared" si="9"/>
        <v>0</v>
      </c>
      <c r="V51" s="406">
        <f>сад!T51</f>
        <v>0</v>
      </c>
      <c r="W51" s="445">
        <f t="shared" si="0"/>
        <v>0</v>
      </c>
      <c r="X51" s="406">
        <f>сад!V51</f>
        <v>0</v>
      </c>
      <c r="Y51" s="398">
        <f t="shared" si="1"/>
        <v>0</v>
      </c>
      <c r="Z51" s="406">
        <f>сад!X51</f>
        <v>0</v>
      </c>
      <c r="AA51" s="398">
        <f t="shared" si="10"/>
        <v>0</v>
      </c>
      <c r="AB51" s="406">
        <f>сад!Z51</f>
        <v>0</v>
      </c>
      <c r="AC51" s="445">
        <f t="shared" si="11"/>
        <v>0</v>
      </c>
      <c r="AD51" s="406">
        <f>сад!AB51</f>
        <v>0</v>
      </c>
      <c r="AE51" s="398">
        <f t="shared" si="12"/>
        <v>0</v>
      </c>
      <c r="AF51" s="406"/>
      <c r="AG51" s="223"/>
      <c r="AH51" s="222"/>
      <c r="AI51" s="231"/>
      <c r="AJ51" s="225"/>
      <c r="AK51" s="205"/>
      <c r="AL51" s="222"/>
      <c r="AM51" s="230"/>
      <c r="AN51" s="227"/>
      <c r="AO51" s="205"/>
      <c r="AP51" s="227"/>
      <c r="AQ51" s="205"/>
      <c r="AR51" s="340"/>
      <c r="AS51" s="119"/>
      <c r="AT51" s="132"/>
      <c r="AU51" s="119"/>
      <c r="AV51" s="133"/>
      <c r="AW51" s="119"/>
      <c r="AX51" s="717">
        <f t="shared" si="13"/>
        <v>0</v>
      </c>
      <c r="AY51" s="718"/>
      <c r="AZ51" s="719"/>
      <c r="BA51" s="350">
        <f t="shared" si="14"/>
        <v>0</v>
      </c>
      <c r="BB51" s="720"/>
      <c r="BC51" s="720"/>
      <c r="BD51" s="720"/>
    </row>
    <row r="52" spans="1:56" s="147" customFormat="1" ht="51" customHeight="1" x14ac:dyDescent="0.2">
      <c r="A52" s="615" t="str">
        <f>сад!A52</f>
        <v>Сухофрукты</v>
      </c>
      <c r="B52" s="616"/>
      <c r="C52" s="616"/>
      <c r="D52" s="616"/>
      <c r="E52" s="617"/>
      <c r="F52" s="406">
        <f>сад!H52</f>
        <v>0</v>
      </c>
      <c r="G52" s="398">
        <f t="shared" si="2"/>
        <v>0</v>
      </c>
      <c r="H52" s="406">
        <f>сад!J52</f>
        <v>0</v>
      </c>
      <c r="I52" s="398">
        <f t="shared" si="3"/>
        <v>0</v>
      </c>
      <c r="J52" s="406">
        <f>сад!L52</f>
        <v>0</v>
      </c>
      <c r="K52" s="398">
        <f t="shared" si="4"/>
        <v>0</v>
      </c>
      <c r="L52" s="405"/>
      <c r="M52" s="398">
        <f t="shared" si="5"/>
        <v>0</v>
      </c>
      <c r="N52" s="406"/>
      <c r="O52" s="398">
        <f t="shared" si="6"/>
        <v>0</v>
      </c>
      <c r="P52" s="406">
        <f>сад!N52</f>
        <v>0</v>
      </c>
      <c r="Q52" s="398">
        <f t="shared" si="7"/>
        <v>0</v>
      </c>
      <c r="R52" s="406">
        <f>сад!P52</f>
        <v>0</v>
      </c>
      <c r="S52" s="398">
        <f t="shared" si="15"/>
        <v>0</v>
      </c>
      <c r="T52" s="406">
        <f>сад!R52</f>
        <v>0</v>
      </c>
      <c r="U52" s="398">
        <f t="shared" si="9"/>
        <v>0</v>
      </c>
      <c r="V52" s="406">
        <f>сад!T52</f>
        <v>0</v>
      </c>
      <c r="W52" s="445">
        <f t="shared" si="0"/>
        <v>0</v>
      </c>
      <c r="X52" s="406">
        <f>сад!V52</f>
        <v>0</v>
      </c>
      <c r="Y52" s="398">
        <f t="shared" si="1"/>
        <v>0</v>
      </c>
      <c r="Z52" s="406">
        <f>сад!X52</f>
        <v>0</v>
      </c>
      <c r="AA52" s="398">
        <f t="shared" si="10"/>
        <v>0</v>
      </c>
      <c r="AB52" s="406">
        <f>сад!Z52</f>
        <v>0</v>
      </c>
      <c r="AC52" s="445">
        <f t="shared" si="11"/>
        <v>0</v>
      </c>
      <c r="AD52" s="406">
        <f>сад!AB52</f>
        <v>0</v>
      </c>
      <c r="AE52" s="398">
        <f t="shared" si="12"/>
        <v>0</v>
      </c>
      <c r="AF52" s="406"/>
      <c r="AG52" s="223"/>
      <c r="AH52" s="222"/>
      <c r="AI52" s="231"/>
      <c r="AJ52" s="225"/>
      <c r="AK52" s="205"/>
      <c r="AL52" s="222"/>
      <c r="AM52" s="230"/>
      <c r="AN52" s="228"/>
      <c r="AO52" s="205"/>
      <c r="AP52" s="227"/>
      <c r="AQ52" s="205"/>
      <c r="AR52" s="135"/>
      <c r="AS52" s="119"/>
      <c r="AT52" s="132"/>
      <c r="AU52" s="119"/>
      <c r="AV52" s="133"/>
      <c r="AW52" s="119"/>
      <c r="AX52" s="717">
        <f t="shared" si="13"/>
        <v>0</v>
      </c>
      <c r="AY52" s="718"/>
      <c r="AZ52" s="719"/>
      <c r="BA52" s="350"/>
      <c r="BB52" s="349"/>
      <c r="BC52" s="349"/>
      <c r="BD52" s="349"/>
    </row>
    <row r="53" spans="1:56" s="147" customFormat="1" ht="51" customHeight="1" x14ac:dyDescent="0.2">
      <c r="A53" s="615" t="str">
        <f>сад!A53</f>
        <v>Творог</v>
      </c>
      <c r="B53" s="616"/>
      <c r="C53" s="616"/>
      <c r="D53" s="616"/>
      <c r="E53" s="617"/>
      <c r="F53" s="406">
        <f>сад!H53</f>
        <v>0</v>
      </c>
      <c r="G53" s="398">
        <f t="shared" si="2"/>
        <v>0</v>
      </c>
      <c r="H53" s="406">
        <f>сад!J53</f>
        <v>0</v>
      </c>
      <c r="I53" s="398">
        <f t="shared" si="3"/>
        <v>0</v>
      </c>
      <c r="J53" s="406">
        <f>сад!L53</f>
        <v>0</v>
      </c>
      <c r="K53" s="398">
        <f t="shared" si="4"/>
        <v>0</v>
      </c>
      <c r="L53" s="405"/>
      <c r="M53" s="398">
        <f t="shared" si="5"/>
        <v>0</v>
      </c>
      <c r="N53" s="406"/>
      <c r="O53" s="398">
        <f t="shared" si="6"/>
        <v>0</v>
      </c>
      <c r="P53" s="406">
        <f>сад!N53</f>
        <v>0</v>
      </c>
      <c r="Q53" s="398">
        <f t="shared" si="7"/>
        <v>0</v>
      </c>
      <c r="R53" s="406">
        <f>сад!P53</f>
        <v>0</v>
      </c>
      <c r="S53" s="398">
        <f t="shared" si="15"/>
        <v>0</v>
      </c>
      <c r="T53" s="406">
        <f>сад!R53</f>
        <v>0</v>
      </c>
      <c r="U53" s="398">
        <f t="shared" si="9"/>
        <v>0</v>
      </c>
      <c r="V53" s="406">
        <f>сад!T53</f>
        <v>0</v>
      </c>
      <c r="W53" s="445">
        <f t="shared" si="0"/>
        <v>0</v>
      </c>
      <c r="X53" s="406">
        <f>сад!V53</f>
        <v>0</v>
      </c>
      <c r="Y53" s="398">
        <f t="shared" si="1"/>
        <v>0</v>
      </c>
      <c r="Z53" s="406">
        <f>сад!X53</f>
        <v>0</v>
      </c>
      <c r="AA53" s="398">
        <f t="shared" si="10"/>
        <v>0</v>
      </c>
      <c r="AB53" s="406">
        <f>сад!Z53</f>
        <v>0</v>
      </c>
      <c r="AC53" s="445">
        <f t="shared" si="11"/>
        <v>0</v>
      </c>
      <c r="AD53" s="406">
        <f>сад!AB53</f>
        <v>0</v>
      </c>
      <c r="AE53" s="398">
        <f t="shared" si="12"/>
        <v>0</v>
      </c>
      <c r="AF53" s="406"/>
      <c r="AG53" s="223"/>
      <c r="AH53" s="222"/>
      <c r="AI53" s="231"/>
      <c r="AJ53" s="225"/>
      <c r="AK53" s="205"/>
      <c r="AL53" s="222"/>
      <c r="AM53" s="230"/>
      <c r="AN53" s="228"/>
      <c r="AO53" s="205"/>
      <c r="AP53" s="227"/>
      <c r="AQ53" s="205"/>
      <c r="AR53" s="135"/>
      <c r="AS53" s="119"/>
      <c r="AT53" s="132"/>
      <c r="AU53" s="119"/>
      <c r="AV53" s="133"/>
      <c r="AW53" s="119"/>
      <c r="AX53" s="717">
        <f t="shared" si="13"/>
        <v>0</v>
      </c>
      <c r="AY53" s="718"/>
      <c r="AZ53" s="719"/>
      <c r="BA53" s="350"/>
      <c r="BB53" s="349"/>
      <c r="BC53" s="349"/>
      <c r="BD53" s="349"/>
    </row>
    <row r="54" spans="1:56" s="147" customFormat="1" ht="51" customHeight="1" x14ac:dyDescent="0.2">
      <c r="A54" s="615" t="str">
        <f>сад!A54</f>
        <v>Томатная паста</v>
      </c>
      <c r="B54" s="616"/>
      <c r="C54" s="616"/>
      <c r="D54" s="616"/>
      <c r="E54" s="617"/>
      <c r="F54" s="406">
        <f>сад!H54</f>
        <v>0</v>
      </c>
      <c r="G54" s="398">
        <f t="shared" si="2"/>
        <v>0</v>
      </c>
      <c r="H54" s="406">
        <f>сад!J54</f>
        <v>0</v>
      </c>
      <c r="I54" s="398">
        <f t="shared" si="3"/>
        <v>0</v>
      </c>
      <c r="J54" s="406">
        <f>сад!L54</f>
        <v>0</v>
      </c>
      <c r="K54" s="398">
        <f t="shared" si="4"/>
        <v>0</v>
      </c>
      <c r="L54" s="405"/>
      <c r="M54" s="398">
        <f t="shared" si="5"/>
        <v>0</v>
      </c>
      <c r="N54" s="406"/>
      <c r="O54" s="398">
        <f t="shared" si="6"/>
        <v>0</v>
      </c>
      <c r="P54" s="406">
        <f>сад!N54</f>
        <v>2.7</v>
      </c>
      <c r="Q54" s="398">
        <f t="shared" si="7"/>
        <v>9.4500000000000001E-2</v>
      </c>
      <c r="R54" s="406">
        <f>сад!P54</f>
        <v>0</v>
      </c>
      <c r="S54" s="398">
        <f t="shared" si="15"/>
        <v>0</v>
      </c>
      <c r="T54" s="406">
        <f>сад!R54</f>
        <v>0</v>
      </c>
      <c r="U54" s="398">
        <f t="shared" si="9"/>
        <v>0</v>
      </c>
      <c r="V54" s="406">
        <f>сад!T54</f>
        <v>0</v>
      </c>
      <c r="W54" s="445">
        <f t="shared" si="0"/>
        <v>0</v>
      </c>
      <c r="X54" s="406">
        <f>сад!V54</f>
        <v>0</v>
      </c>
      <c r="Y54" s="398">
        <f t="shared" si="1"/>
        <v>0</v>
      </c>
      <c r="Z54" s="406">
        <f>сад!X54</f>
        <v>0</v>
      </c>
      <c r="AA54" s="398">
        <f t="shared" si="10"/>
        <v>0</v>
      </c>
      <c r="AB54" s="406">
        <f>сад!Z54</f>
        <v>0</v>
      </c>
      <c r="AC54" s="445">
        <f t="shared" si="11"/>
        <v>0</v>
      </c>
      <c r="AD54" s="406">
        <f>сад!AB54</f>
        <v>0</v>
      </c>
      <c r="AE54" s="398">
        <f t="shared" si="12"/>
        <v>0</v>
      </c>
      <c r="AF54" s="406"/>
      <c r="AG54" s="223"/>
      <c r="AH54" s="222"/>
      <c r="AI54" s="231"/>
      <c r="AJ54" s="225"/>
      <c r="AK54" s="205"/>
      <c r="AL54" s="222"/>
      <c r="AM54" s="230"/>
      <c r="AN54" s="228"/>
      <c r="AO54" s="205"/>
      <c r="AP54" s="227"/>
      <c r="AQ54" s="205"/>
      <c r="AR54" s="135"/>
      <c r="AS54" s="119"/>
      <c r="AT54" s="132"/>
      <c r="AU54" s="119"/>
      <c r="AV54" s="133"/>
      <c r="AW54" s="119"/>
      <c r="AX54" s="717">
        <f t="shared" si="13"/>
        <v>9.4500000000000001E-2</v>
      </c>
      <c r="AY54" s="718"/>
      <c r="AZ54" s="719"/>
      <c r="BA54" s="350"/>
      <c r="BB54" s="477"/>
      <c r="BC54" s="477"/>
      <c r="BD54" s="477"/>
    </row>
    <row r="55" spans="1:56" s="147" customFormat="1" ht="51" customHeight="1" x14ac:dyDescent="0.2">
      <c r="A55" s="615" t="str">
        <f>сад!A55</f>
        <v>Хлеб ново-украинский</v>
      </c>
      <c r="B55" s="616"/>
      <c r="C55" s="616"/>
      <c r="D55" s="616"/>
      <c r="E55" s="617"/>
      <c r="F55" s="406">
        <f>сад!H55</f>
        <v>0</v>
      </c>
      <c r="G55" s="398">
        <f t="shared" si="2"/>
        <v>0</v>
      </c>
      <c r="H55" s="406">
        <f>сад!J55</f>
        <v>0</v>
      </c>
      <c r="I55" s="398">
        <f t="shared" si="3"/>
        <v>0</v>
      </c>
      <c r="J55" s="406">
        <f>сад!L55</f>
        <v>0</v>
      </c>
      <c r="K55" s="398">
        <f t="shared" si="4"/>
        <v>0</v>
      </c>
      <c r="L55" s="405"/>
      <c r="M55" s="398">
        <f t="shared" si="5"/>
        <v>0</v>
      </c>
      <c r="N55" s="406"/>
      <c r="O55" s="398">
        <f t="shared" si="6"/>
        <v>0</v>
      </c>
      <c r="P55" s="406">
        <f>сад!N55</f>
        <v>0</v>
      </c>
      <c r="Q55" s="398">
        <f t="shared" si="7"/>
        <v>0</v>
      </c>
      <c r="R55" s="406">
        <f>сад!P55</f>
        <v>0</v>
      </c>
      <c r="S55" s="398">
        <f t="shared" si="15"/>
        <v>0</v>
      </c>
      <c r="T55" s="406">
        <f>сад!R55</f>
        <v>0</v>
      </c>
      <c r="U55" s="398">
        <f t="shared" si="9"/>
        <v>0</v>
      </c>
      <c r="V55" s="406">
        <f>сад!T55</f>
        <v>0</v>
      </c>
      <c r="W55" s="445">
        <f t="shared" si="0"/>
        <v>0</v>
      </c>
      <c r="X55" s="406">
        <f>сад!V55</f>
        <v>0</v>
      </c>
      <c r="Y55" s="398">
        <f t="shared" si="1"/>
        <v>0</v>
      </c>
      <c r="Z55" s="406">
        <f>сад!X55</f>
        <v>0</v>
      </c>
      <c r="AA55" s="398">
        <f t="shared" si="10"/>
        <v>0</v>
      </c>
      <c r="AB55" s="406">
        <f>сад!Z55</f>
        <v>0</v>
      </c>
      <c r="AC55" s="445">
        <f t="shared" si="11"/>
        <v>0</v>
      </c>
      <c r="AD55" s="406">
        <f>сад!AB55</f>
        <v>30</v>
      </c>
      <c r="AE55" s="398">
        <f t="shared" si="12"/>
        <v>1.05</v>
      </c>
      <c r="AF55" s="406"/>
      <c r="AG55" s="223"/>
      <c r="AH55" s="222"/>
      <c r="AI55" s="231"/>
      <c r="AJ55" s="225"/>
      <c r="AK55" s="205"/>
      <c r="AL55" s="222"/>
      <c r="AM55" s="230"/>
      <c r="AN55" s="228"/>
      <c r="AO55" s="205"/>
      <c r="AP55" s="227"/>
      <c r="AQ55" s="205"/>
      <c r="AR55" s="135"/>
      <c r="AS55" s="119"/>
      <c r="AT55" s="132"/>
      <c r="AU55" s="119"/>
      <c r="AV55" s="133"/>
      <c r="AW55" s="119"/>
      <c r="AX55" s="717">
        <f t="shared" si="13"/>
        <v>1.05</v>
      </c>
      <c r="AY55" s="718"/>
      <c r="AZ55" s="719"/>
      <c r="BA55" s="350"/>
      <c r="BB55" s="349"/>
      <c r="BC55" s="349"/>
      <c r="BD55" s="349"/>
    </row>
    <row r="56" spans="1:56" s="147" customFormat="1" ht="51" customHeight="1" x14ac:dyDescent="0.2">
      <c r="A56" s="615" t="str">
        <f>сад!A56</f>
        <v>Хлеб пшеничный</v>
      </c>
      <c r="B56" s="616"/>
      <c r="C56" s="616"/>
      <c r="D56" s="616"/>
      <c r="E56" s="617"/>
      <c r="F56" s="406">
        <f>сад!H56</f>
        <v>0</v>
      </c>
      <c r="G56" s="398">
        <f t="shared" si="2"/>
        <v>0</v>
      </c>
      <c r="H56" s="406">
        <f>сад!J56</f>
        <v>0</v>
      </c>
      <c r="I56" s="398">
        <f t="shared" si="3"/>
        <v>0</v>
      </c>
      <c r="J56" s="406">
        <f>сад!L56</f>
        <v>0</v>
      </c>
      <c r="K56" s="398">
        <f t="shared" si="4"/>
        <v>0</v>
      </c>
      <c r="L56" s="405"/>
      <c r="M56" s="398">
        <f t="shared" si="5"/>
        <v>0</v>
      </c>
      <c r="N56" s="406"/>
      <c r="O56" s="398">
        <f t="shared" si="6"/>
        <v>0</v>
      </c>
      <c r="P56" s="406">
        <f>сад!N56</f>
        <v>0</v>
      </c>
      <c r="Q56" s="398">
        <f t="shared" si="7"/>
        <v>0</v>
      </c>
      <c r="R56" s="406">
        <f>сад!P56</f>
        <v>0</v>
      </c>
      <c r="S56" s="398">
        <f t="shared" si="15"/>
        <v>0</v>
      </c>
      <c r="T56" s="406">
        <f>сад!R56</f>
        <v>0</v>
      </c>
      <c r="U56" s="398">
        <f t="shared" si="9"/>
        <v>0</v>
      </c>
      <c r="V56" s="406">
        <f>сад!T56</f>
        <v>0</v>
      </c>
      <c r="W56" s="445">
        <f t="shared" si="0"/>
        <v>0</v>
      </c>
      <c r="X56" s="406">
        <f>сад!V56</f>
        <v>0</v>
      </c>
      <c r="Y56" s="398">
        <f t="shared" si="1"/>
        <v>0</v>
      </c>
      <c r="Z56" s="406">
        <f>сад!X56</f>
        <v>0</v>
      </c>
      <c r="AA56" s="398">
        <f t="shared" si="10"/>
        <v>0</v>
      </c>
      <c r="AB56" s="406">
        <f>сад!Z56</f>
        <v>0</v>
      </c>
      <c r="AC56" s="445">
        <f t="shared" si="11"/>
        <v>0</v>
      </c>
      <c r="AD56" s="406">
        <f>сад!AB56</f>
        <v>20</v>
      </c>
      <c r="AE56" s="398">
        <f t="shared" si="12"/>
        <v>0.7</v>
      </c>
      <c r="AF56" s="406"/>
      <c r="AG56" s="223"/>
      <c r="AH56" s="222"/>
      <c r="AI56" s="231"/>
      <c r="AJ56" s="225"/>
      <c r="AK56" s="205"/>
      <c r="AL56" s="222"/>
      <c r="AM56" s="230"/>
      <c r="AN56" s="228"/>
      <c r="AO56" s="205"/>
      <c r="AP56" s="227"/>
      <c r="AQ56" s="205"/>
      <c r="AR56" s="135"/>
      <c r="AS56" s="119"/>
      <c r="AT56" s="132"/>
      <c r="AU56" s="119"/>
      <c r="AV56" s="133"/>
      <c r="AW56" s="119"/>
      <c r="AX56" s="717">
        <f t="shared" si="13"/>
        <v>0.7</v>
      </c>
      <c r="AY56" s="718"/>
      <c r="AZ56" s="719"/>
      <c r="BA56" s="350"/>
      <c r="BB56" s="349"/>
      <c r="BC56" s="349"/>
      <c r="BD56" s="349"/>
    </row>
    <row r="57" spans="1:56" s="147" customFormat="1" ht="51" customHeight="1" x14ac:dyDescent="0.2">
      <c r="A57" s="615" t="str">
        <f>сад!A57</f>
        <v>Чай</v>
      </c>
      <c r="B57" s="616"/>
      <c r="C57" s="616"/>
      <c r="D57" s="616"/>
      <c r="E57" s="617"/>
      <c r="F57" s="406">
        <f>сад!H57</f>
        <v>0</v>
      </c>
      <c r="G57" s="398">
        <f t="shared" si="2"/>
        <v>0</v>
      </c>
      <c r="H57" s="406">
        <f>сад!J57</f>
        <v>0</v>
      </c>
      <c r="I57" s="398">
        <f t="shared" si="3"/>
        <v>0</v>
      </c>
      <c r="J57" s="410">
        <f>сад!L57</f>
        <v>0.8</v>
      </c>
      <c r="K57" s="398">
        <f t="shared" si="4"/>
        <v>2.8000000000000001E-2</v>
      </c>
      <c r="L57" s="405"/>
      <c r="M57" s="398">
        <f t="shared" si="5"/>
        <v>0</v>
      </c>
      <c r="N57" s="406"/>
      <c r="O57" s="398">
        <f t="shared" si="6"/>
        <v>0</v>
      </c>
      <c r="P57" s="406">
        <f>сад!N57</f>
        <v>0</v>
      </c>
      <c r="Q57" s="398">
        <f t="shared" si="7"/>
        <v>0</v>
      </c>
      <c r="R57" s="406">
        <f>сад!P57</f>
        <v>0</v>
      </c>
      <c r="S57" s="398">
        <f t="shared" si="15"/>
        <v>0</v>
      </c>
      <c r="T57" s="406">
        <f>сад!R57</f>
        <v>0</v>
      </c>
      <c r="U57" s="398">
        <f t="shared" si="9"/>
        <v>0</v>
      </c>
      <c r="V57" s="406">
        <f>сад!T57</f>
        <v>0</v>
      </c>
      <c r="W57" s="445">
        <f t="shared" si="0"/>
        <v>0</v>
      </c>
      <c r="X57" s="406">
        <f>сад!V57</f>
        <v>0</v>
      </c>
      <c r="Y57" s="398">
        <f t="shared" si="1"/>
        <v>0</v>
      </c>
      <c r="Z57" s="406">
        <f>сад!X57</f>
        <v>0</v>
      </c>
      <c r="AA57" s="398">
        <f t="shared" si="10"/>
        <v>0</v>
      </c>
      <c r="AB57" s="406">
        <f>сад!Z61</f>
        <v>0</v>
      </c>
      <c r="AC57" s="445">
        <f t="shared" si="11"/>
        <v>0</v>
      </c>
      <c r="AD57" s="406">
        <f>сад!AB57</f>
        <v>0</v>
      </c>
      <c r="AE57" s="398">
        <f t="shared" si="12"/>
        <v>0</v>
      </c>
      <c r="AF57" s="406"/>
      <c r="AG57" s="223"/>
      <c r="AH57" s="222"/>
      <c r="AI57" s="231"/>
      <c r="AJ57" s="225"/>
      <c r="AK57" s="205"/>
      <c r="AL57" s="222"/>
      <c r="AM57" s="230"/>
      <c r="AN57" s="228"/>
      <c r="AO57" s="205"/>
      <c r="AP57" s="227"/>
      <c r="AQ57" s="205"/>
      <c r="AR57" s="135"/>
      <c r="AS57" s="119"/>
      <c r="AT57" s="132"/>
      <c r="AU57" s="119"/>
      <c r="AV57" s="133"/>
      <c r="AW57" s="119"/>
      <c r="AX57" s="723">
        <f t="shared" si="13"/>
        <v>2.8000000000000001E-2</v>
      </c>
      <c r="AY57" s="724"/>
      <c r="AZ57" s="725"/>
      <c r="BA57" s="350"/>
      <c r="BB57" s="477"/>
      <c r="BC57" s="477"/>
      <c r="BD57" s="477"/>
    </row>
    <row r="58" spans="1:56" s="147" customFormat="1" ht="51" customHeight="1" x14ac:dyDescent="0.2">
      <c r="A58" s="615" t="str">
        <f>сад!A58</f>
        <v>Чеснок</v>
      </c>
      <c r="B58" s="616"/>
      <c r="C58" s="616"/>
      <c r="D58" s="616"/>
      <c r="E58" s="617"/>
      <c r="F58" s="406">
        <f>сад!H58</f>
        <v>0</v>
      </c>
      <c r="G58" s="398">
        <f t="shared" ref="G58:G61" si="42">+F58*$K$14/1000</f>
        <v>0</v>
      </c>
      <c r="H58" s="406">
        <f>сад!J58</f>
        <v>0</v>
      </c>
      <c r="I58" s="398">
        <f t="shared" ref="I58:I61" si="43">+H58*$K$14/1000</f>
        <v>0</v>
      </c>
      <c r="J58" s="406">
        <f>сад!L58</f>
        <v>0</v>
      </c>
      <c r="K58" s="398">
        <f t="shared" ref="K58:K61" si="44">+J58*$K$14/1000</f>
        <v>0</v>
      </c>
      <c r="L58" s="405"/>
      <c r="M58" s="398">
        <f t="shared" si="5"/>
        <v>0</v>
      </c>
      <c r="N58" s="406"/>
      <c r="O58" s="398">
        <f t="shared" ref="O58:O61" si="45">+N58*$K$14/1000</f>
        <v>0</v>
      </c>
      <c r="P58" s="406">
        <f>сад!N58</f>
        <v>0</v>
      </c>
      <c r="Q58" s="398">
        <f t="shared" ref="Q58:Q61" si="46">+P58*$K$14/1000</f>
        <v>0</v>
      </c>
      <c r="R58" s="406">
        <f>сад!P58</f>
        <v>0</v>
      </c>
      <c r="S58" s="398">
        <f t="shared" ref="S58:S60" si="47">+R58*$K$14/1000</f>
        <v>0</v>
      </c>
      <c r="T58" s="406">
        <f>сад!R58</f>
        <v>1</v>
      </c>
      <c r="U58" s="597">
        <f t="shared" ref="U58:U61" si="48">+T58*$K$14/1000</f>
        <v>3.5000000000000003E-2</v>
      </c>
      <c r="V58" s="406">
        <f>сад!T58</f>
        <v>0</v>
      </c>
      <c r="W58" s="445">
        <f t="shared" ref="W58:W61" si="49">+V58*$K$14/1000</f>
        <v>0</v>
      </c>
      <c r="X58" s="406">
        <f>сад!V58</f>
        <v>0</v>
      </c>
      <c r="Y58" s="398">
        <f t="shared" ref="Y58:Y61" si="50">+X58*$K$14/1000</f>
        <v>0</v>
      </c>
      <c r="Z58" s="406">
        <f>сад!X58</f>
        <v>0</v>
      </c>
      <c r="AA58" s="398">
        <f t="shared" ref="AA58:AA61" si="51">+Z58*$K$14/1000</f>
        <v>0</v>
      </c>
      <c r="AB58" s="406">
        <f>сад!Z58</f>
        <v>0</v>
      </c>
      <c r="AC58" s="445">
        <f t="shared" ref="AC58:AC61" si="52">+AB58*$K$14/1000</f>
        <v>0</v>
      </c>
      <c r="AD58" s="406">
        <f>сад!AB58</f>
        <v>0</v>
      </c>
      <c r="AE58" s="398">
        <f t="shared" ref="AE58:AE61" si="53">+AD58*$K$14/1000</f>
        <v>0</v>
      </c>
      <c r="AF58" s="406"/>
      <c r="AG58" s="223"/>
      <c r="AH58" s="222"/>
      <c r="AI58" s="231"/>
      <c r="AJ58" s="225"/>
      <c r="AK58" s="205"/>
      <c r="AL58" s="222"/>
      <c r="AM58" s="230"/>
      <c r="AN58" s="228"/>
      <c r="AO58" s="205"/>
      <c r="AP58" s="227"/>
      <c r="AQ58" s="205"/>
      <c r="AR58" s="135"/>
      <c r="AS58" s="119"/>
      <c r="AT58" s="132"/>
      <c r="AU58" s="119"/>
      <c r="AV58" s="133"/>
      <c r="AW58" s="119"/>
      <c r="AX58" s="723">
        <f t="shared" si="13"/>
        <v>3.5000000000000003E-2</v>
      </c>
      <c r="AY58" s="724"/>
      <c r="AZ58" s="725"/>
      <c r="BA58" s="350"/>
      <c r="BB58" s="535"/>
      <c r="BC58" s="535"/>
      <c r="BD58" s="535"/>
    </row>
    <row r="59" spans="1:56" s="147" customFormat="1" ht="51" customHeight="1" x14ac:dyDescent="0.2">
      <c r="A59" s="615" t="str">
        <f>сад!A59</f>
        <v>Шиповник</v>
      </c>
      <c r="B59" s="616"/>
      <c r="C59" s="616"/>
      <c r="D59" s="616"/>
      <c r="E59" s="617"/>
      <c r="F59" s="406">
        <f>сад!H59</f>
        <v>0</v>
      </c>
      <c r="G59" s="398">
        <f t="shared" si="42"/>
        <v>0</v>
      </c>
      <c r="H59" s="406">
        <f>сад!J59</f>
        <v>0</v>
      </c>
      <c r="I59" s="398">
        <f t="shared" si="43"/>
        <v>0</v>
      </c>
      <c r="J59" s="406">
        <f>сад!L59</f>
        <v>0</v>
      </c>
      <c r="K59" s="398">
        <f t="shared" si="44"/>
        <v>0</v>
      </c>
      <c r="L59" s="405"/>
      <c r="M59" s="398">
        <f t="shared" si="5"/>
        <v>0</v>
      </c>
      <c r="N59" s="406"/>
      <c r="O59" s="398">
        <f t="shared" si="45"/>
        <v>0</v>
      </c>
      <c r="P59" s="406">
        <f>сад!N59</f>
        <v>0</v>
      </c>
      <c r="Q59" s="398">
        <f t="shared" si="46"/>
        <v>0</v>
      </c>
      <c r="R59" s="406">
        <f>сад!P59</f>
        <v>0</v>
      </c>
      <c r="S59" s="398">
        <f t="shared" si="47"/>
        <v>0</v>
      </c>
      <c r="T59" s="406">
        <f>сад!R59</f>
        <v>0</v>
      </c>
      <c r="U59" s="398">
        <f t="shared" si="48"/>
        <v>0</v>
      </c>
      <c r="V59" s="406">
        <f>сад!T59</f>
        <v>0</v>
      </c>
      <c r="W59" s="445">
        <f t="shared" si="49"/>
        <v>0</v>
      </c>
      <c r="X59" s="406">
        <f>сад!V59</f>
        <v>0</v>
      </c>
      <c r="Y59" s="398">
        <f t="shared" si="50"/>
        <v>0</v>
      </c>
      <c r="Z59" s="406">
        <f>сад!X59</f>
        <v>0</v>
      </c>
      <c r="AA59" s="398">
        <f t="shared" si="51"/>
        <v>0</v>
      </c>
      <c r="AB59" s="406">
        <f>сад!Z59</f>
        <v>0</v>
      </c>
      <c r="AC59" s="445">
        <f t="shared" si="52"/>
        <v>0</v>
      </c>
      <c r="AD59" s="406">
        <f>сад!AB59</f>
        <v>0</v>
      </c>
      <c r="AE59" s="398">
        <f t="shared" si="53"/>
        <v>0</v>
      </c>
      <c r="AF59" s="406"/>
      <c r="AG59" s="223"/>
      <c r="AH59" s="222"/>
      <c r="AI59" s="231"/>
      <c r="AJ59" s="225"/>
      <c r="AK59" s="205"/>
      <c r="AL59" s="222"/>
      <c r="AM59" s="230"/>
      <c r="AN59" s="228"/>
      <c r="AO59" s="205"/>
      <c r="AP59" s="227"/>
      <c r="AQ59" s="205"/>
      <c r="AR59" s="135"/>
      <c r="AS59" s="119"/>
      <c r="AT59" s="132"/>
      <c r="AU59" s="119"/>
      <c r="AV59" s="133"/>
      <c r="AW59" s="119"/>
      <c r="AX59" s="717">
        <f t="shared" si="13"/>
        <v>0</v>
      </c>
      <c r="AY59" s="718"/>
      <c r="AZ59" s="719"/>
      <c r="BA59" s="350"/>
      <c r="BB59" s="535"/>
      <c r="BC59" s="535"/>
      <c r="BD59" s="535"/>
    </row>
    <row r="60" spans="1:56" s="147" customFormat="1" ht="51" customHeight="1" x14ac:dyDescent="0.2">
      <c r="A60" s="615" t="str">
        <f>сад!A60</f>
        <v>Ягода с/м (облепиха)</v>
      </c>
      <c r="B60" s="616"/>
      <c r="C60" s="616"/>
      <c r="D60" s="616"/>
      <c r="E60" s="617"/>
      <c r="F60" s="406">
        <f>сад!H60</f>
        <v>0</v>
      </c>
      <c r="G60" s="398">
        <f t="shared" si="42"/>
        <v>0</v>
      </c>
      <c r="H60" s="406">
        <f>сад!J60</f>
        <v>0</v>
      </c>
      <c r="I60" s="398">
        <f t="shared" si="43"/>
        <v>0</v>
      </c>
      <c r="J60" s="406">
        <f>сад!L60</f>
        <v>0</v>
      </c>
      <c r="K60" s="398">
        <f t="shared" si="44"/>
        <v>0</v>
      </c>
      <c r="L60" s="405"/>
      <c r="M60" s="398">
        <f t="shared" si="5"/>
        <v>0</v>
      </c>
      <c r="N60" s="406"/>
      <c r="O60" s="398">
        <f t="shared" si="45"/>
        <v>0</v>
      </c>
      <c r="P60" s="406">
        <f>сад!N60</f>
        <v>0</v>
      </c>
      <c r="Q60" s="398">
        <f t="shared" si="46"/>
        <v>0</v>
      </c>
      <c r="R60" s="406">
        <f>сад!P60</f>
        <v>0</v>
      </c>
      <c r="S60" s="398">
        <f t="shared" si="47"/>
        <v>0</v>
      </c>
      <c r="T60" s="406">
        <f>сад!R60</f>
        <v>0</v>
      </c>
      <c r="U60" s="398">
        <f t="shared" si="48"/>
        <v>0</v>
      </c>
      <c r="V60" s="406">
        <f>сад!T60</f>
        <v>0</v>
      </c>
      <c r="W60" s="445">
        <f t="shared" si="49"/>
        <v>0</v>
      </c>
      <c r="X60" s="406">
        <f>сад!V60</f>
        <v>0</v>
      </c>
      <c r="Y60" s="398">
        <f t="shared" si="50"/>
        <v>0</v>
      </c>
      <c r="Z60" s="406">
        <f>сад!X60</f>
        <v>18</v>
      </c>
      <c r="AA60" s="398">
        <f t="shared" si="51"/>
        <v>0.63</v>
      </c>
      <c r="AB60" s="406">
        <f>сад!Z60</f>
        <v>0</v>
      </c>
      <c r="AC60" s="445">
        <f t="shared" si="52"/>
        <v>0</v>
      </c>
      <c r="AD60" s="406">
        <f>сад!AB60</f>
        <v>0</v>
      </c>
      <c r="AE60" s="398">
        <f t="shared" si="53"/>
        <v>0</v>
      </c>
      <c r="AF60" s="406"/>
      <c r="AG60" s="223"/>
      <c r="AH60" s="222"/>
      <c r="AI60" s="231"/>
      <c r="AJ60" s="225"/>
      <c r="AK60" s="205"/>
      <c r="AL60" s="222"/>
      <c r="AM60" s="230"/>
      <c r="AN60" s="228"/>
      <c r="AO60" s="205"/>
      <c r="AP60" s="227"/>
      <c r="AQ60" s="205"/>
      <c r="AR60" s="135"/>
      <c r="AS60" s="119"/>
      <c r="AT60" s="132"/>
      <c r="AU60" s="119"/>
      <c r="AV60" s="133"/>
      <c r="AW60" s="119"/>
      <c r="AX60" s="717">
        <f t="shared" si="13"/>
        <v>0.63</v>
      </c>
      <c r="AY60" s="718"/>
      <c r="AZ60" s="719"/>
      <c r="BA60" s="350"/>
      <c r="BB60" s="535"/>
      <c r="BC60" s="535"/>
      <c r="BD60" s="535"/>
    </row>
    <row r="61" spans="1:56" s="147" customFormat="1" ht="51" customHeight="1" x14ac:dyDescent="0.2">
      <c r="A61" s="615" t="str">
        <f>сад!A61</f>
        <v>Яйцо</v>
      </c>
      <c r="B61" s="616"/>
      <c r="C61" s="616"/>
      <c r="D61" s="616"/>
      <c r="E61" s="617"/>
      <c r="F61" s="406">
        <f>сад!H61</f>
        <v>0</v>
      </c>
      <c r="G61" s="398">
        <f t="shared" si="42"/>
        <v>0</v>
      </c>
      <c r="H61" s="406">
        <f>сад!J61</f>
        <v>0</v>
      </c>
      <c r="I61" s="398">
        <f t="shared" si="43"/>
        <v>0</v>
      </c>
      <c r="J61" s="406">
        <f>сад!L61</f>
        <v>0</v>
      </c>
      <c r="K61" s="398">
        <f t="shared" si="44"/>
        <v>0</v>
      </c>
      <c r="L61" s="405"/>
      <c r="M61" s="398">
        <f t="shared" si="5"/>
        <v>0</v>
      </c>
      <c r="N61" s="406"/>
      <c r="O61" s="398">
        <f t="shared" si="45"/>
        <v>0</v>
      </c>
      <c r="P61" s="406">
        <f>сад!N61</f>
        <v>0</v>
      </c>
      <c r="Q61" s="398">
        <f t="shared" si="46"/>
        <v>0</v>
      </c>
      <c r="R61" s="406" t="str">
        <f>сад!P61</f>
        <v>1/14</v>
      </c>
      <c r="S61" s="398" t="s">
        <v>115</v>
      </c>
      <c r="T61" s="406">
        <f>сад!R61</f>
        <v>0</v>
      </c>
      <c r="U61" s="398">
        <f t="shared" si="48"/>
        <v>0</v>
      </c>
      <c r="V61" s="406">
        <f>сад!T61</f>
        <v>0</v>
      </c>
      <c r="W61" s="445">
        <f t="shared" si="49"/>
        <v>0</v>
      </c>
      <c r="X61" s="406">
        <f>сад!V61</f>
        <v>0</v>
      </c>
      <c r="Y61" s="398">
        <f t="shared" si="50"/>
        <v>0</v>
      </c>
      <c r="Z61" s="406">
        <f>сад!X61</f>
        <v>0</v>
      </c>
      <c r="AA61" s="398">
        <f t="shared" si="51"/>
        <v>0</v>
      </c>
      <c r="AB61" s="406">
        <f>сад!Z61</f>
        <v>0</v>
      </c>
      <c r="AC61" s="445">
        <f t="shared" si="52"/>
        <v>0</v>
      </c>
      <c r="AD61" s="406">
        <f>сад!AB61</f>
        <v>0</v>
      </c>
      <c r="AE61" s="398">
        <f t="shared" si="53"/>
        <v>0</v>
      </c>
      <c r="AF61" s="406"/>
      <c r="AG61" s="223"/>
      <c r="AH61" s="222"/>
      <c r="AI61" s="231"/>
      <c r="AJ61" s="225"/>
      <c r="AK61" s="205"/>
      <c r="AL61" s="222"/>
      <c r="AM61" s="230"/>
      <c r="AN61" s="228"/>
      <c r="AO61" s="205"/>
      <c r="AP61" s="227"/>
      <c r="AQ61" s="205"/>
      <c r="AR61" s="135"/>
      <c r="AS61" s="119"/>
      <c r="AT61" s="132"/>
      <c r="AU61" s="119"/>
      <c r="AV61" s="133"/>
      <c r="AW61" s="119"/>
      <c r="AX61" s="717">
        <f t="shared" si="13"/>
        <v>0</v>
      </c>
      <c r="AY61" s="718"/>
      <c r="AZ61" s="719"/>
      <c r="BA61" s="350"/>
      <c r="BB61" s="535"/>
      <c r="BC61" s="535"/>
      <c r="BD61" s="535"/>
    </row>
    <row r="62" spans="1:56" s="147" customFormat="1" ht="51" customHeight="1" x14ac:dyDescent="0.2">
      <c r="A62" s="615" t="str">
        <f>сад!A62</f>
        <v>Яблоко</v>
      </c>
      <c r="B62" s="616"/>
      <c r="C62" s="616"/>
      <c r="D62" s="616"/>
      <c r="E62" s="617"/>
      <c r="F62" s="406">
        <f>сад!H62</f>
        <v>0</v>
      </c>
      <c r="G62" s="398">
        <f t="shared" si="2"/>
        <v>0</v>
      </c>
      <c r="H62" s="406">
        <f>сад!J62</f>
        <v>0</v>
      </c>
      <c r="I62" s="398">
        <f t="shared" si="3"/>
        <v>0</v>
      </c>
      <c r="J62" s="406">
        <f>сад!L62</f>
        <v>0</v>
      </c>
      <c r="K62" s="398">
        <f t="shared" si="4"/>
        <v>0</v>
      </c>
      <c r="L62" s="404"/>
      <c r="M62" s="398">
        <f t="shared" si="5"/>
        <v>0</v>
      </c>
      <c r="N62" s="406"/>
      <c r="O62" s="398"/>
      <c r="P62" s="406">
        <f>сад!N62</f>
        <v>0</v>
      </c>
      <c r="Q62" s="398">
        <f t="shared" si="7"/>
        <v>0</v>
      </c>
      <c r="R62" s="406">
        <f>сад!P62</f>
        <v>0</v>
      </c>
      <c r="S62" s="398">
        <f t="shared" si="15"/>
        <v>0</v>
      </c>
      <c r="T62" s="406">
        <f>сад!R62</f>
        <v>0</v>
      </c>
      <c r="U62" s="398">
        <f t="shared" si="9"/>
        <v>0</v>
      </c>
      <c r="V62" s="406">
        <f>сад!T62</f>
        <v>0</v>
      </c>
      <c r="W62" s="445">
        <f t="shared" si="0"/>
        <v>0</v>
      </c>
      <c r="X62" s="406">
        <f>сад!V62</f>
        <v>0</v>
      </c>
      <c r="Y62" s="398">
        <f t="shared" si="1"/>
        <v>0</v>
      </c>
      <c r="Z62" s="406">
        <f>сад!X62</f>
        <v>0</v>
      </c>
      <c r="AA62" s="398">
        <f t="shared" si="10"/>
        <v>0</v>
      </c>
      <c r="AB62" s="406">
        <f>сад!Z62</f>
        <v>0</v>
      </c>
      <c r="AC62" s="445">
        <f t="shared" si="11"/>
        <v>0</v>
      </c>
      <c r="AD62" s="406">
        <f>сад!AB62</f>
        <v>0</v>
      </c>
      <c r="AE62" s="398">
        <f t="shared" si="12"/>
        <v>0</v>
      </c>
      <c r="AF62" s="406"/>
      <c r="AG62" s="223"/>
      <c r="AH62" s="222"/>
      <c r="AI62" s="231"/>
      <c r="AJ62" s="225"/>
      <c r="AK62" s="205"/>
      <c r="AL62" s="222"/>
      <c r="AM62" s="230"/>
      <c r="AN62" s="228"/>
      <c r="AO62" s="205"/>
      <c r="AP62" s="227"/>
      <c r="AQ62" s="205"/>
      <c r="AR62" s="135"/>
      <c r="AS62" s="119"/>
      <c r="AT62" s="132"/>
      <c r="AU62" s="119"/>
      <c r="AV62" s="133"/>
      <c r="AW62" s="119"/>
      <c r="AX62" s="717">
        <f t="shared" si="13"/>
        <v>0</v>
      </c>
      <c r="AY62" s="718"/>
      <c r="AZ62" s="719"/>
      <c r="BA62" s="350"/>
      <c r="BB62" s="470"/>
      <c r="BC62" s="470"/>
      <c r="BD62" s="470"/>
    </row>
    <row r="63" spans="1:56" s="147" customFormat="1" ht="51" customHeight="1" x14ac:dyDescent="0.2">
      <c r="A63" s="615" t="s">
        <v>131</v>
      </c>
      <c r="B63" s="616"/>
      <c r="C63" s="616"/>
      <c r="D63" s="616"/>
      <c r="E63" s="617"/>
      <c r="F63" s="406">
        <f>сад!H63</f>
        <v>0</v>
      </c>
      <c r="G63" s="398">
        <f t="shared" si="2"/>
        <v>0</v>
      </c>
      <c r="H63" s="406">
        <f>сад!J63</f>
        <v>0</v>
      </c>
      <c r="I63" s="398">
        <f t="shared" si="3"/>
        <v>0</v>
      </c>
      <c r="J63" s="406">
        <f>сад!L63</f>
        <v>0</v>
      </c>
      <c r="K63" s="398">
        <f t="shared" si="4"/>
        <v>0</v>
      </c>
      <c r="L63" s="404">
        <v>130</v>
      </c>
      <c r="M63" s="445">
        <f>L63*K14/1000</f>
        <v>4.55</v>
      </c>
      <c r="N63" s="406"/>
      <c r="O63" s="398">
        <f t="shared" si="6"/>
        <v>0</v>
      </c>
      <c r="P63" s="406">
        <f>сад!N63</f>
        <v>0</v>
      </c>
      <c r="Q63" s="398">
        <f t="shared" si="7"/>
        <v>0</v>
      </c>
      <c r="R63" s="406">
        <f>сад!P63</f>
        <v>0</v>
      </c>
      <c r="S63" s="398">
        <f t="shared" si="15"/>
        <v>0</v>
      </c>
      <c r="T63" s="406">
        <f>сад!R63</f>
        <v>0</v>
      </c>
      <c r="U63" s="398">
        <f t="shared" si="9"/>
        <v>0</v>
      </c>
      <c r="V63" s="406">
        <f>сад!T63</f>
        <v>0</v>
      </c>
      <c r="W63" s="445">
        <f t="shared" si="0"/>
        <v>0</v>
      </c>
      <c r="X63" s="406">
        <f>сад!V63</f>
        <v>0</v>
      </c>
      <c r="Y63" s="398">
        <f t="shared" si="1"/>
        <v>0</v>
      </c>
      <c r="Z63" s="406">
        <f>сад!X63</f>
        <v>0</v>
      </c>
      <c r="AA63" s="398">
        <f t="shared" si="10"/>
        <v>0</v>
      </c>
      <c r="AB63" s="406">
        <f>сад!Z63</f>
        <v>0</v>
      </c>
      <c r="AC63" s="445">
        <f t="shared" si="11"/>
        <v>0</v>
      </c>
      <c r="AD63" s="406">
        <f>сад!AB63</f>
        <v>0</v>
      </c>
      <c r="AE63" s="398">
        <f t="shared" si="12"/>
        <v>0</v>
      </c>
      <c r="AF63" s="406"/>
      <c r="AG63" s="223"/>
      <c r="AH63" s="222"/>
      <c r="AI63" s="231"/>
      <c r="AJ63" s="225"/>
      <c r="AK63" s="205"/>
      <c r="AL63" s="222"/>
      <c r="AM63" s="230"/>
      <c r="AN63" s="228"/>
      <c r="AO63" s="205"/>
      <c r="AP63" s="227"/>
      <c r="AQ63" s="205"/>
      <c r="AR63" s="135"/>
      <c r="AS63" s="119"/>
      <c r="AT63" s="132"/>
      <c r="AU63" s="119"/>
      <c r="AV63" s="133"/>
      <c r="AW63" s="119"/>
      <c r="AX63" s="717">
        <f t="shared" si="13"/>
        <v>4.55</v>
      </c>
      <c r="AY63" s="718"/>
      <c r="AZ63" s="719"/>
      <c r="BA63" s="350"/>
      <c r="BB63" s="456"/>
      <c r="BC63" s="456"/>
      <c r="BD63" s="456"/>
    </row>
    <row r="64" spans="1:56" s="147" customFormat="1" ht="45" x14ac:dyDescent="0.2">
      <c r="A64" s="373"/>
      <c r="B64" s="373"/>
      <c r="C64" s="373"/>
      <c r="D64" s="373"/>
      <c r="E64" s="373"/>
      <c r="F64" s="87"/>
      <c r="G64" s="313"/>
      <c r="H64" s="87"/>
      <c r="I64" s="380"/>
      <c r="J64" s="87"/>
      <c r="K64" s="313"/>
      <c r="L64" s="590"/>
      <c r="M64" s="313"/>
      <c r="N64" s="314"/>
      <c r="O64" s="313"/>
      <c r="P64" s="379"/>
      <c r="Q64" s="89"/>
      <c r="R64" s="91"/>
      <c r="S64" s="309"/>
      <c r="T64" s="87"/>
      <c r="U64" s="89"/>
      <c r="V64" s="90"/>
      <c r="W64" s="313"/>
      <c r="X64" s="88"/>
      <c r="Y64" s="310"/>
      <c r="Z64" s="87"/>
      <c r="AA64" s="89"/>
      <c r="AB64" s="87"/>
      <c r="AC64" s="89"/>
      <c r="AD64" s="314"/>
      <c r="AE64" s="378"/>
      <c r="AF64" s="314"/>
      <c r="AG64" s="378"/>
      <c r="AH64" s="314"/>
      <c r="AI64" s="311"/>
      <c r="AJ64" s="312"/>
      <c r="AK64" s="313"/>
      <c r="AL64" s="314"/>
      <c r="AM64" s="315"/>
      <c r="AN64" s="316"/>
      <c r="AO64" s="313"/>
      <c r="AP64" s="386"/>
      <c r="AQ64" s="313"/>
      <c r="AR64" s="387"/>
      <c r="AS64" s="362"/>
      <c r="AT64" s="388"/>
      <c r="AU64" s="362"/>
      <c r="AV64" s="389"/>
      <c r="AW64" s="362"/>
      <c r="AX64" s="317"/>
      <c r="AY64" s="317"/>
      <c r="AZ64" s="317"/>
      <c r="BA64" s="307"/>
      <c r="BB64" s="87"/>
      <c r="BC64" s="87"/>
      <c r="BD64" s="87"/>
    </row>
    <row r="65" spans="1:56" s="147" customFormat="1" ht="36.75" customHeight="1" x14ac:dyDescent="0.4">
      <c r="A65" s="611" t="s">
        <v>58</v>
      </c>
      <c r="B65" s="611"/>
      <c r="C65" s="611"/>
      <c r="D65" s="611"/>
      <c r="E65" s="612"/>
      <c r="F65" s="612"/>
      <c r="G65" s="612"/>
      <c r="H65" s="613"/>
      <c r="I65" s="613"/>
      <c r="J65" s="613"/>
      <c r="K65" s="437"/>
      <c r="L65" s="1016" t="str">
        <f>сад!L65</f>
        <v>Клаус Е.С.</v>
      </c>
      <c r="M65" s="1016"/>
      <c r="N65" s="1016"/>
      <c r="O65" s="1016"/>
      <c r="P65" s="1016"/>
      <c r="Q65" s="437"/>
      <c r="R65" s="437"/>
      <c r="S65" s="437"/>
      <c r="T65" s="437"/>
      <c r="U65" s="437"/>
      <c r="V65" s="435"/>
      <c r="W65" s="609" t="s">
        <v>40</v>
      </c>
      <c r="X65" s="609"/>
      <c r="Y65" s="609"/>
      <c r="Z65" s="609"/>
      <c r="AA65" s="609"/>
      <c r="AB65" s="609"/>
      <c r="AC65" s="435"/>
      <c r="AD65" s="610"/>
      <c r="AE65" s="610"/>
      <c r="AF65" s="610"/>
      <c r="AG65" s="610"/>
      <c r="AH65" s="610"/>
      <c r="AI65" s="435"/>
      <c r="AJ65" s="435"/>
      <c r="AK65" s="435"/>
      <c r="AL65" s="435"/>
      <c r="AM65" s="435"/>
      <c r="AN65" s="610" t="str">
        <f>сад!AN65</f>
        <v>Лешенок С.А.</v>
      </c>
      <c r="AO65" s="610"/>
      <c r="AP65" s="610"/>
      <c r="AQ65" s="610"/>
      <c r="AR65" s="610"/>
      <c r="AS65" s="610"/>
      <c r="AT65" s="610"/>
      <c r="AU65" s="610"/>
      <c r="AV65" s="610"/>
      <c r="AW65" s="610"/>
      <c r="AX65" s="435"/>
      <c r="AY65" s="317"/>
      <c r="AZ65" s="317"/>
      <c r="BA65" s="307"/>
      <c r="BB65" s="87"/>
      <c r="BC65" s="87"/>
      <c r="BD65" s="87"/>
    </row>
    <row r="66" spans="1:56" s="9" customFormat="1" ht="30" x14ac:dyDescent="0.4">
      <c r="A66" s="609" t="s">
        <v>2</v>
      </c>
      <c r="B66" s="609"/>
      <c r="C66" s="609"/>
      <c r="D66" s="609"/>
      <c r="E66" s="620"/>
      <c r="F66" s="620"/>
      <c r="G66" s="620"/>
      <c r="H66" s="619" t="s">
        <v>4</v>
      </c>
      <c r="I66" s="619"/>
      <c r="J66" s="619"/>
      <c r="K66" s="437"/>
      <c r="L66" s="584"/>
      <c r="M66" s="584"/>
      <c r="N66" s="618" t="s">
        <v>5</v>
      </c>
      <c r="O66" s="618"/>
      <c r="P66" s="618"/>
      <c r="Q66" s="437"/>
      <c r="R66" s="437"/>
      <c r="S66" s="437"/>
      <c r="T66" s="437"/>
      <c r="U66" s="437"/>
      <c r="V66" s="435"/>
      <c r="W66" s="609" t="s">
        <v>2</v>
      </c>
      <c r="X66" s="609"/>
      <c r="Y66" s="609"/>
      <c r="Z66" s="609"/>
      <c r="AA66" s="609"/>
      <c r="AB66" s="609"/>
      <c r="AC66" s="435"/>
      <c r="AD66" s="619" t="s">
        <v>41</v>
      </c>
      <c r="AE66" s="619"/>
      <c r="AF66" s="619"/>
      <c r="AG66" s="619"/>
      <c r="AH66" s="619"/>
      <c r="AI66" s="435"/>
      <c r="AJ66" s="435"/>
      <c r="AK66" s="435"/>
      <c r="AL66" s="435"/>
      <c r="AM66" s="435"/>
      <c r="AN66" s="619"/>
      <c r="AO66" s="619"/>
      <c r="AP66" s="619"/>
      <c r="AQ66" s="619"/>
      <c r="AR66" s="619"/>
      <c r="AS66" s="619"/>
      <c r="AT66" s="619"/>
      <c r="AU66" s="619"/>
      <c r="AV66" s="619"/>
      <c r="AW66" s="619"/>
      <c r="AX66" s="435"/>
      <c r="AY66" s="385"/>
      <c r="AZ66" s="385"/>
    </row>
    <row r="67" spans="1:56" s="9" customFormat="1" ht="30" x14ac:dyDescent="0.4">
      <c r="A67" s="435"/>
      <c r="B67" s="435"/>
      <c r="C67" s="435"/>
      <c r="D67" s="435"/>
      <c r="E67" s="437"/>
      <c r="F67" s="437"/>
      <c r="G67" s="437"/>
      <c r="H67" s="437"/>
      <c r="I67" s="383"/>
      <c r="J67" s="383"/>
      <c r="K67" s="437"/>
      <c r="L67" s="584"/>
      <c r="M67" s="584"/>
      <c r="N67" s="383"/>
      <c r="O67" s="383"/>
      <c r="P67" s="383"/>
      <c r="Q67" s="437"/>
      <c r="R67" s="437"/>
      <c r="S67" s="437"/>
      <c r="T67" s="437"/>
      <c r="U67" s="437"/>
      <c r="V67" s="435"/>
      <c r="W67" s="435"/>
      <c r="X67" s="435"/>
      <c r="Y67" s="435"/>
      <c r="Z67" s="435"/>
      <c r="AA67" s="435"/>
      <c r="AB67" s="435"/>
      <c r="AC67" s="435"/>
      <c r="AD67" s="437"/>
      <c r="AE67" s="437"/>
      <c r="AF67" s="437"/>
      <c r="AG67" s="437"/>
      <c r="AH67" s="437"/>
      <c r="AI67" s="435"/>
      <c r="AJ67" s="435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37"/>
      <c r="AW67" s="437"/>
      <c r="AX67" s="435"/>
    </row>
    <row r="68" spans="1:56" s="9" customFormat="1" ht="30" x14ac:dyDescent="0.4">
      <c r="A68" s="609" t="s">
        <v>56</v>
      </c>
      <c r="B68" s="609"/>
      <c r="C68" s="609"/>
      <c r="D68" s="609"/>
      <c r="E68" s="620" t="s">
        <v>2</v>
      </c>
      <c r="F68" s="620"/>
      <c r="G68" s="620"/>
      <c r="H68" s="384"/>
      <c r="I68" s="437"/>
      <c r="J68" s="437"/>
      <c r="K68" s="437"/>
      <c r="L68" s="1016" t="str">
        <f>сад!L68</f>
        <v>Набиева М.А.</v>
      </c>
      <c r="M68" s="1016"/>
      <c r="N68" s="1016"/>
      <c r="O68" s="1016"/>
      <c r="P68" s="1016"/>
      <c r="Q68" s="437"/>
      <c r="R68" s="437"/>
      <c r="S68" s="437"/>
      <c r="T68" s="437"/>
      <c r="U68" s="437"/>
      <c r="V68" s="435"/>
      <c r="W68" s="609" t="s">
        <v>42</v>
      </c>
      <c r="X68" s="609"/>
      <c r="Y68" s="609"/>
      <c r="Z68" s="609"/>
      <c r="AA68" s="609"/>
      <c r="AB68" s="609"/>
      <c r="AC68" s="435"/>
      <c r="AD68" s="610"/>
      <c r="AE68" s="610"/>
      <c r="AF68" s="610"/>
      <c r="AG68" s="610"/>
      <c r="AH68" s="610"/>
      <c r="AI68" s="435"/>
      <c r="AJ68" s="435"/>
      <c r="AK68" s="435"/>
      <c r="AL68" s="435"/>
      <c r="AM68" s="435"/>
      <c r="AN68" s="610" t="str">
        <f>сад!AN68</f>
        <v>Якушева Н.Е.</v>
      </c>
      <c r="AO68" s="610"/>
      <c r="AP68" s="610"/>
      <c r="AQ68" s="610"/>
      <c r="AR68" s="610"/>
      <c r="AS68" s="610"/>
      <c r="AT68" s="610"/>
      <c r="AU68" s="610"/>
      <c r="AV68" s="610"/>
      <c r="AW68" s="610"/>
      <c r="AX68" s="435"/>
    </row>
    <row r="69" spans="1:56" s="9" customFormat="1" ht="30" x14ac:dyDescent="0.4">
      <c r="A69" s="435" t="s">
        <v>2</v>
      </c>
      <c r="B69" s="435"/>
      <c r="C69" s="435" t="s">
        <v>2</v>
      </c>
      <c r="D69" s="435"/>
      <c r="E69" s="620"/>
      <c r="F69" s="620"/>
      <c r="G69" s="620"/>
      <c r="H69" s="619" t="s">
        <v>4</v>
      </c>
      <c r="I69" s="619"/>
      <c r="J69" s="619"/>
      <c r="K69" s="437"/>
      <c r="L69" s="584"/>
      <c r="M69" s="584"/>
      <c r="N69" s="618" t="s">
        <v>5</v>
      </c>
      <c r="O69" s="618"/>
      <c r="P69" s="618"/>
      <c r="Q69" s="437"/>
      <c r="R69" s="437"/>
      <c r="S69" s="437"/>
      <c r="T69" s="437"/>
      <c r="U69" s="437"/>
      <c r="V69" s="435"/>
      <c r="W69" s="609" t="s">
        <v>2</v>
      </c>
      <c r="X69" s="609"/>
      <c r="Y69" s="609"/>
      <c r="Z69" s="609"/>
      <c r="AA69" s="609"/>
      <c r="AB69" s="609"/>
      <c r="AC69" s="435"/>
      <c r="AD69" s="619" t="s">
        <v>41</v>
      </c>
      <c r="AE69" s="619"/>
      <c r="AF69" s="619"/>
      <c r="AG69" s="619"/>
      <c r="AH69" s="619"/>
      <c r="AI69" s="435"/>
      <c r="AJ69" s="435"/>
      <c r="AK69" s="435"/>
      <c r="AL69" s="435"/>
      <c r="AM69" s="435"/>
      <c r="AN69" s="619"/>
      <c r="AO69" s="619"/>
      <c r="AP69" s="619"/>
      <c r="AQ69" s="619"/>
      <c r="AR69" s="619"/>
      <c r="AS69" s="619"/>
      <c r="AT69" s="619"/>
      <c r="AU69" s="619"/>
      <c r="AV69" s="619"/>
      <c r="AW69" s="619"/>
      <c r="AX69" s="435"/>
    </row>
    <row r="70" spans="1:56" s="9" customFormat="1" x14ac:dyDescent="0.2">
      <c r="L70" s="147"/>
      <c r="M70" s="147"/>
      <c r="N70" s="147"/>
      <c r="O70" s="147"/>
      <c r="P70" s="10"/>
      <c r="Q70" s="10"/>
      <c r="X70" s="19"/>
      <c r="Y70" s="19"/>
      <c r="AD70" s="11"/>
      <c r="AE70" s="11"/>
      <c r="AN70" s="12"/>
      <c r="AO70" s="12"/>
      <c r="AR70" s="15"/>
      <c r="AS70" s="15"/>
    </row>
    <row r="71" spans="1:56" s="9" customFormat="1" x14ac:dyDescent="0.2">
      <c r="L71" s="147"/>
      <c r="M71" s="147"/>
      <c r="N71" s="147"/>
      <c r="O71" s="147"/>
      <c r="P71" s="10"/>
      <c r="Q71" s="10"/>
      <c r="X71" s="19"/>
      <c r="Y71" s="19"/>
      <c r="AD71" s="11"/>
      <c r="AE71" s="11"/>
      <c r="AN71" s="12"/>
      <c r="AO71" s="12"/>
      <c r="AR71" s="15"/>
      <c r="AS71" s="15"/>
    </row>
    <row r="72" spans="1:56" s="9" customFormat="1" x14ac:dyDescent="0.2">
      <c r="L72" s="147"/>
      <c r="M72" s="147"/>
      <c r="N72" s="147"/>
      <c r="O72" s="147"/>
      <c r="P72" s="10"/>
      <c r="Q72" s="10"/>
      <c r="X72" s="19"/>
      <c r="Y72" s="19"/>
      <c r="AD72" s="11"/>
      <c r="AE72" s="11"/>
      <c r="AN72" s="12"/>
      <c r="AO72" s="12"/>
      <c r="AR72" s="15"/>
      <c r="AS72" s="15"/>
    </row>
    <row r="73" spans="1:56" s="9" customFormat="1" x14ac:dyDescent="0.2">
      <c r="L73" s="147"/>
      <c r="M73" s="147"/>
      <c r="N73" s="147"/>
      <c r="O73" s="147"/>
      <c r="P73" s="10"/>
      <c r="Q73" s="10"/>
      <c r="X73" s="19"/>
      <c r="Y73" s="19"/>
      <c r="AD73" s="11"/>
      <c r="AE73" s="11"/>
      <c r="AN73" s="12"/>
      <c r="AO73" s="12"/>
      <c r="AR73" s="15"/>
      <c r="AS73" s="15"/>
    </row>
    <row r="74" spans="1:56" s="9" customFormat="1" x14ac:dyDescent="0.2">
      <c r="L74" s="147"/>
      <c r="M74" s="147"/>
      <c r="N74" s="147"/>
      <c r="O74" s="147"/>
      <c r="P74" s="10"/>
      <c r="Q74" s="10"/>
      <c r="X74" s="19"/>
      <c r="Y74" s="19"/>
      <c r="AD74" s="11"/>
      <c r="AE74" s="11"/>
      <c r="AN74" s="12"/>
      <c r="AO74" s="12"/>
      <c r="AR74" s="15"/>
      <c r="AS74" s="15"/>
    </row>
    <row r="75" spans="1:56" s="9" customFormat="1" x14ac:dyDescent="0.2">
      <c r="L75" s="147"/>
      <c r="M75" s="147"/>
      <c r="N75" s="147"/>
      <c r="O75" s="147"/>
      <c r="P75" s="10"/>
      <c r="Q75" s="10"/>
      <c r="X75" s="19"/>
      <c r="Y75" s="19"/>
      <c r="AD75" s="11"/>
      <c r="AE75" s="11"/>
      <c r="AN75" s="12"/>
      <c r="AO75" s="12"/>
      <c r="AR75" s="15"/>
      <c r="AS75" s="15"/>
    </row>
    <row r="76" spans="1:56" s="9" customFormat="1" x14ac:dyDescent="0.2">
      <c r="L76" s="147"/>
      <c r="M76" s="147"/>
      <c r="N76" s="147"/>
      <c r="O76" s="147"/>
      <c r="P76" s="10"/>
      <c r="Q76" s="10"/>
      <c r="X76" s="19"/>
      <c r="Y76" s="19"/>
      <c r="AD76" s="11"/>
      <c r="AE76" s="11"/>
      <c r="AN76" s="12"/>
      <c r="AO76" s="12"/>
      <c r="AR76" s="15"/>
      <c r="AS76" s="15"/>
    </row>
    <row r="77" spans="1:56" s="9" customFormat="1" x14ac:dyDescent="0.2">
      <c r="L77" s="147"/>
      <c r="M77" s="147"/>
      <c r="N77" s="147"/>
      <c r="O77" s="147"/>
      <c r="P77" s="10"/>
      <c r="Q77" s="10"/>
      <c r="X77" s="19"/>
      <c r="Y77" s="19"/>
      <c r="AD77" s="11"/>
      <c r="AE77" s="11"/>
      <c r="AN77" s="12"/>
      <c r="AO77" s="12"/>
      <c r="AR77" s="15"/>
      <c r="AS77" s="15"/>
    </row>
    <row r="78" spans="1:56" s="9" customFormat="1" x14ac:dyDescent="0.2">
      <c r="L78" s="147"/>
      <c r="M78" s="147"/>
      <c r="N78" s="147"/>
      <c r="O78" s="147"/>
      <c r="P78" s="10"/>
      <c r="Q78" s="10"/>
      <c r="X78" s="19"/>
      <c r="Y78" s="19"/>
      <c r="AD78" s="11"/>
      <c r="AE78" s="11"/>
      <c r="AN78" s="12"/>
      <c r="AO78" s="12"/>
      <c r="AR78" s="15"/>
      <c r="AS78" s="15"/>
    </row>
    <row r="79" spans="1:56" s="9" customFormat="1" x14ac:dyDescent="0.2">
      <c r="L79" s="147"/>
      <c r="M79" s="147"/>
      <c r="N79" s="147"/>
      <c r="O79" s="147"/>
      <c r="P79" s="10"/>
      <c r="Q79" s="10"/>
      <c r="X79" s="19"/>
      <c r="Y79" s="19"/>
      <c r="AD79" s="11"/>
      <c r="AE79" s="11"/>
      <c r="AN79" s="12"/>
      <c r="AO79" s="12"/>
      <c r="AR79" s="15"/>
      <c r="AS79" s="15"/>
    </row>
    <row r="80" spans="1:56" s="9" customFormat="1" x14ac:dyDescent="0.2">
      <c r="L80" s="147"/>
      <c r="M80" s="147"/>
      <c r="N80" s="147"/>
      <c r="O80" s="147"/>
      <c r="P80" s="10"/>
      <c r="Q80" s="10"/>
      <c r="X80" s="19"/>
      <c r="Y80" s="19"/>
      <c r="AD80" s="11"/>
      <c r="AE80" s="11"/>
      <c r="AN80" s="12"/>
      <c r="AO80" s="12"/>
      <c r="AR80" s="15"/>
      <c r="AS80" s="15"/>
    </row>
    <row r="81" spans="12:45" s="9" customFormat="1" x14ac:dyDescent="0.2">
      <c r="L81" s="147"/>
      <c r="M81" s="147"/>
      <c r="N81" s="147"/>
      <c r="O81" s="147"/>
      <c r="P81" s="10"/>
      <c r="Q81" s="10"/>
      <c r="X81" s="19"/>
      <c r="Y81" s="19"/>
      <c r="AD81" s="11"/>
      <c r="AE81" s="11"/>
      <c r="AN81" s="12"/>
      <c r="AO81" s="12"/>
      <c r="AR81" s="15"/>
      <c r="AS81" s="15"/>
    </row>
    <row r="82" spans="12:45" s="9" customFormat="1" x14ac:dyDescent="0.2">
      <c r="L82" s="147"/>
      <c r="M82" s="147"/>
      <c r="N82" s="147"/>
      <c r="O82" s="147"/>
      <c r="P82" s="10"/>
      <c r="Q82" s="10"/>
      <c r="X82" s="19"/>
      <c r="Y82" s="19"/>
      <c r="AD82" s="11"/>
      <c r="AE82" s="11"/>
      <c r="AN82" s="12"/>
      <c r="AO82" s="12"/>
      <c r="AR82" s="15"/>
      <c r="AS82" s="15"/>
    </row>
    <row r="83" spans="12:45" s="9" customFormat="1" x14ac:dyDescent="0.2">
      <c r="L83" s="147"/>
      <c r="M83" s="147"/>
      <c r="N83" s="147"/>
      <c r="O83" s="147"/>
      <c r="P83" s="10"/>
      <c r="Q83" s="10"/>
      <c r="X83" s="19"/>
      <c r="Y83" s="19"/>
      <c r="AD83" s="11"/>
      <c r="AE83" s="11"/>
      <c r="AN83" s="12"/>
      <c r="AO83" s="12"/>
      <c r="AR83" s="15"/>
      <c r="AS83" s="15"/>
    </row>
    <row r="84" spans="12:45" s="9" customFormat="1" x14ac:dyDescent="0.2">
      <c r="L84" s="147"/>
      <c r="M84" s="147"/>
      <c r="N84" s="147"/>
      <c r="O84" s="147"/>
      <c r="P84" s="10"/>
      <c r="Q84" s="10"/>
      <c r="X84" s="19"/>
      <c r="Y84" s="19"/>
      <c r="AD84" s="11"/>
      <c r="AE84" s="11"/>
      <c r="AN84" s="12"/>
      <c r="AO84" s="12"/>
      <c r="AR84" s="15"/>
      <c r="AS84" s="15"/>
    </row>
    <row r="85" spans="12:45" s="9" customFormat="1" x14ac:dyDescent="0.2">
      <c r="L85" s="147"/>
      <c r="M85" s="147"/>
      <c r="N85" s="147"/>
      <c r="O85" s="147"/>
      <c r="P85" s="10"/>
      <c r="Q85" s="10"/>
      <c r="X85" s="19"/>
      <c r="Y85" s="19"/>
      <c r="AD85" s="11"/>
      <c r="AE85" s="11"/>
      <c r="AN85" s="12"/>
      <c r="AO85" s="12"/>
      <c r="AR85" s="15"/>
      <c r="AS85" s="15"/>
    </row>
    <row r="86" spans="12:45" s="9" customFormat="1" x14ac:dyDescent="0.2">
      <c r="L86" s="147"/>
      <c r="M86" s="147"/>
      <c r="N86" s="147"/>
      <c r="O86" s="147"/>
      <c r="P86" s="10"/>
      <c r="Q86" s="10"/>
      <c r="X86" s="19"/>
      <c r="Y86" s="19"/>
      <c r="AD86" s="11"/>
      <c r="AE86" s="11"/>
      <c r="AN86" s="12"/>
      <c r="AO86" s="12"/>
      <c r="AR86" s="15"/>
      <c r="AS86" s="15"/>
    </row>
    <row r="87" spans="12:45" s="9" customFormat="1" x14ac:dyDescent="0.2">
      <c r="L87" s="147"/>
      <c r="M87" s="147"/>
      <c r="N87" s="147"/>
      <c r="O87" s="147"/>
      <c r="P87" s="10"/>
      <c r="Q87" s="10"/>
      <c r="X87" s="19"/>
      <c r="Y87" s="19"/>
      <c r="AD87" s="11"/>
      <c r="AE87" s="11"/>
      <c r="AN87" s="12"/>
      <c r="AO87" s="12"/>
      <c r="AR87" s="15"/>
      <c r="AS87" s="15"/>
    </row>
    <row r="88" spans="12:45" s="9" customFormat="1" x14ac:dyDescent="0.2">
      <c r="L88" s="147"/>
      <c r="M88" s="147"/>
      <c r="N88" s="147"/>
      <c r="O88" s="147"/>
      <c r="P88" s="10"/>
      <c r="Q88" s="10"/>
      <c r="X88" s="19"/>
      <c r="Y88" s="19"/>
      <c r="AD88" s="11"/>
      <c r="AE88" s="11"/>
      <c r="AN88" s="12"/>
      <c r="AO88" s="12"/>
      <c r="AR88" s="15"/>
      <c r="AS88" s="15"/>
    </row>
    <row r="89" spans="12:45" s="9" customFormat="1" x14ac:dyDescent="0.2">
      <c r="L89" s="147"/>
      <c r="M89" s="147"/>
      <c r="N89" s="147"/>
      <c r="O89" s="147"/>
      <c r="P89" s="10"/>
      <c r="Q89" s="10"/>
      <c r="X89" s="19"/>
      <c r="Y89" s="19"/>
      <c r="AD89" s="11"/>
      <c r="AE89" s="11"/>
      <c r="AN89" s="12"/>
      <c r="AO89" s="12"/>
      <c r="AR89" s="15"/>
      <c r="AS89" s="15"/>
    </row>
    <row r="90" spans="12:45" s="9" customFormat="1" x14ac:dyDescent="0.2">
      <c r="L90" s="147"/>
      <c r="M90" s="147"/>
      <c r="N90" s="147"/>
      <c r="O90" s="147"/>
      <c r="P90" s="10"/>
      <c r="Q90" s="10"/>
      <c r="X90" s="19"/>
      <c r="Y90" s="19"/>
      <c r="AD90" s="11"/>
      <c r="AE90" s="11"/>
      <c r="AN90" s="12"/>
      <c r="AO90" s="12"/>
      <c r="AR90" s="15"/>
      <c r="AS90" s="15"/>
    </row>
    <row r="91" spans="12:45" s="9" customFormat="1" x14ac:dyDescent="0.2">
      <c r="L91" s="147"/>
      <c r="M91" s="147"/>
      <c r="N91" s="147"/>
      <c r="O91" s="147"/>
      <c r="P91" s="10"/>
      <c r="Q91" s="10"/>
      <c r="X91" s="19"/>
      <c r="Y91" s="19"/>
      <c r="AD91" s="11"/>
      <c r="AE91" s="11"/>
      <c r="AN91" s="12"/>
      <c r="AO91" s="12"/>
      <c r="AR91" s="15"/>
      <c r="AS91" s="15"/>
    </row>
    <row r="92" spans="12:45" s="9" customFormat="1" x14ac:dyDescent="0.2">
      <c r="L92" s="147"/>
      <c r="M92" s="147"/>
      <c r="N92" s="147"/>
      <c r="O92" s="147"/>
      <c r="P92" s="10"/>
      <c r="Q92" s="10"/>
      <c r="X92" s="19"/>
      <c r="Y92" s="19"/>
      <c r="AD92" s="11"/>
      <c r="AE92" s="11"/>
      <c r="AN92" s="12"/>
      <c r="AO92" s="12"/>
      <c r="AR92" s="15"/>
      <c r="AS92" s="15"/>
    </row>
    <row r="93" spans="12:45" s="9" customFormat="1" x14ac:dyDescent="0.2">
      <c r="L93" s="147"/>
      <c r="M93" s="147"/>
      <c r="N93" s="147"/>
      <c r="O93" s="147"/>
      <c r="P93" s="10"/>
      <c r="Q93" s="10"/>
      <c r="X93" s="19"/>
      <c r="Y93" s="19"/>
      <c r="AD93" s="11"/>
      <c r="AE93" s="11"/>
      <c r="AN93" s="12"/>
      <c r="AO93" s="12"/>
      <c r="AR93" s="15"/>
      <c r="AS93" s="15"/>
    </row>
    <row r="94" spans="12:45" s="9" customFormat="1" x14ac:dyDescent="0.2">
      <c r="L94" s="147"/>
      <c r="M94" s="147"/>
      <c r="N94" s="147"/>
      <c r="O94" s="147"/>
      <c r="P94" s="10"/>
      <c r="Q94" s="10"/>
      <c r="X94" s="19"/>
      <c r="Y94" s="19"/>
      <c r="AD94" s="11"/>
      <c r="AE94" s="11"/>
      <c r="AN94" s="12"/>
      <c r="AO94" s="12"/>
      <c r="AR94" s="15"/>
      <c r="AS94" s="15"/>
    </row>
    <row r="95" spans="12:45" s="9" customFormat="1" x14ac:dyDescent="0.2">
      <c r="L95" s="147"/>
      <c r="M95" s="147"/>
      <c r="N95" s="147"/>
      <c r="O95" s="147"/>
      <c r="P95" s="10"/>
      <c r="Q95" s="10"/>
      <c r="X95" s="19"/>
      <c r="Y95" s="19"/>
      <c r="AD95" s="11"/>
      <c r="AE95" s="11"/>
      <c r="AN95" s="12"/>
      <c r="AO95" s="12"/>
      <c r="AR95" s="15"/>
      <c r="AS95" s="15"/>
    </row>
    <row r="96" spans="12:45" s="9" customFormat="1" x14ac:dyDescent="0.2">
      <c r="L96" s="147"/>
      <c r="M96" s="147"/>
      <c r="N96" s="147"/>
      <c r="O96" s="147"/>
      <c r="P96" s="10"/>
      <c r="Q96" s="10"/>
      <c r="X96" s="19"/>
      <c r="Y96" s="19"/>
      <c r="AD96" s="11"/>
      <c r="AE96" s="11"/>
      <c r="AN96" s="12"/>
      <c r="AO96" s="12"/>
      <c r="AR96" s="15"/>
      <c r="AS96" s="15"/>
    </row>
    <row r="97" spans="12:45" s="9" customFormat="1" x14ac:dyDescent="0.2">
      <c r="L97" s="147"/>
      <c r="M97" s="147"/>
      <c r="N97" s="147"/>
      <c r="O97" s="147"/>
      <c r="P97" s="10"/>
      <c r="Q97" s="10"/>
      <c r="X97" s="19"/>
      <c r="Y97" s="19"/>
      <c r="AD97" s="11"/>
      <c r="AE97" s="11"/>
      <c r="AN97" s="12"/>
      <c r="AO97" s="12"/>
      <c r="AR97" s="15"/>
      <c r="AS97" s="15"/>
    </row>
    <row r="98" spans="12:45" s="9" customFormat="1" x14ac:dyDescent="0.2">
      <c r="L98" s="147"/>
      <c r="M98" s="147"/>
      <c r="N98" s="147"/>
      <c r="O98" s="147"/>
      <c r="P98" s="10"/>
      <c r="Q98" s="10"/>
      <c r="X98" s="19"/>
      <c r="Y98" s="19"/>
      <c r="AD98" s="11"/>
      <c r="AE98" s="11"/>
      <c r="AN98" s="12"/>
      <c r="AO98" s="12"/>
      <c r="AR98" s="15"/>
      <c r="AS98" s="15"/>
    </row>
    <row r="99" spans="12:45" s="9" customFormat="1" x14ac:dyDescent="0.2">
      <c r="L99" s="147"/>
      <c r="M99" s="147"/>
      <c r="N99" s="147"/>
      <c r="O99" s="147"/>
      <c r="P99" s="10"/>
      <c r="Q99" s="10"/>
      <c r="X99" s="19"/>
      <c r="Y99" s="19"/>
      <c r="AD99" s="11"/>
      <c r="AE99" s="11"/>
      <c r="AN99" s="12"/>
      <c r="AO99" s="12"/>
      <c r="AR99" s="15"/>
      <c r="AS99" s="15"/>
    </row>
    <row r="100" spans="12:45" s="9" customFormat="1" x14ac:dyDescent="0.2">
      <c r="L100" s="147"/>
      <c r="M100" s="147"/>
      <c r="N100" s="147"/>
      <c r="O100" s="147"/>
      <c r="P100" s="10"/>
      <c r="Q100" s="10"/>
      <c r="X100" s="19"/>
      <c r="Y100" s="19"/>
      <c r="AD100" s="11"/>
      <c r="AE100" s="11"/>
      <c r="AN100" s="12"/>
      <c r="AO100" s="12"/>
      <c r="AR100" s="15"/>
      <c r="AS100" s="15"/>
    </row>
    <row r="101" spans="12:45" s="9" customFormat="1" x14ac:dyDescent="0.2">
      <c r="L101" s="147"/>
      <c r="M101" s="147"/>
      <c r="N101" s="147"/>
      <c r="O101" s="147"/>
      <c r="P101" s="10"/>
      <c r="Q101" s="10"/>
      <c r="X101" s="19"/>
      <c r="Y101" s="19"/>
      <c r="AD101" s="11"/>
      <c r="AE101" s="11"/>
      <c r="AN101" s="12"/>
      <c r="AO101" s="12"/>
      <c r="AR101" s="15"/>
      <c r="AS101" s="15"/>
    </row>
    <row r="102" spans="12:45" s="9" customFormat="1" x14ac:dyDescent="0.2">
      <c r="L102" s="147"/>
      <c r="M102" s="147"/>
      <c r="N102" s="147"/>
      <c r="O102" s="147"/>
      <c r="P102" s="10"/>
      <c r="Q102" s="10"/>
      <c r="X102" s="19"/>
      <c r="Y102" s="19"/>
      <c r="AD102" s="11"/>
      <c r="AE102" s="11"/>
      <c r="AN102" s="12"/>
      <c r="AO102" s="12"/>
      <c r="AR102" s="15"/>
      <c r="AS102" s="15"/>
    </row>
    <row r="103" spans="12:45" s="9" customFormat="1" x14ac:dyDescent="0.2">
      <c r="L103" s="147"/>
      <c r="M103" s="147"/>
      <c r="N103" s="147"/>
      <c r="O103" s="147"/>
      <c r="P103" s="10"/>
      <c r="Q103" s="10"/>
      <c r="X103" s="19"/>
      <c r="Y103" s="19"/>
      <c r="AD103" s="11"/>
      <c r="AE103" s="11"/>
      <c r="AN103" s="12"/>
      <c r="AO103" s="12"/>
      <c r="AR103" s="15"/>
      <c r="AS103" s="15"/>
    </row>
    <row r="104" spans="12:45" s="9" customFormat="1" x14ac:dyDescent="0.2">
      <c r="L104" s="147"/>
      <c r="M104" s="147"/>
      <c r="N104" s="147"/>
      <c r="O104" s="147"/>
      <c r="P104" s="10"/>
      <c r="Q104" s="10"/>
      <c r="X104" s="19"/>
      <c r="Y104" s="19"/>
      <c r="AD104" s="11"/>
      <c r="AE104" s="11"/>
      <c r="AN104" s="12"/>
      <c r="AO104" s="12"/>
      <c r="AR104" s="15"/>
      <c r="AS104" s="15"/>
    </row>
    <row r="105" spans="12:45" s="9" customFormat="1" x14ac:dyDescent="0.2">
      <c r="L105" s="147"/>
      <c r="M105" s="147"/>
      <c r="N105" s="147"/>
      <c r="O105" s="147"/>
      <c r="P105" s="10"/>
      <c r="Q105" s="10"/>
      <c r="X105" s="19"/>
      <c r="Y105" s="19"/>
      <c r="AD105" s="11"/>
      <c r="AE105" s="11"/>
      <c r="AN105" s="12"/>
      <c r="AO105" s="12"/>
      <c r="AR105" s="15"/>
      <c r="AS105" s="15"/>
    </row>
    <row r="106" spans="12:45" s="9" customFormat="1" x14ac:dyDescent="0.2">
      <c r="L106" s="147"/>
      <c r="M106" s="147"/>
      <c r="N106" s="147"/>
      <c r="O106" s="147"/>
      <c r="P106" s="10"/>
      <c r="Q106" s="10"/>
      <c r="X106" s="19"/>
      <c r="Y106" s="19"/>
      <c r="AD106" s="11"/>
      <c r="AE106" s="11"/>
      <c r="AN106" s="12"/>
      <c r="AO106" s="12"/>
      <c r="AR106" s="15"/>
      <c r="AS106" s="15"/>
    </row>
    <row r="107" spans="12:45" s="9" customFormat="1" x14ac:dyDescent="0.2">
      <c r="L107" s="147"/>
      <c r="M107" s="147"/>
      <c r="N107" s="147"/>
      <c r="O107" s="147"/>
      <c r="P107" s="10"/>
      <c r="Q107" s="10"/>
      <c r="X107" s="19"/>
      <c r="Y107" s="19"/>
      <c r="AD107" s="11"/>
      <c r="AE107" s="11"/>
      <c r="AN107" s="12"/>
      <c r="AO107" s="12"/>
      <c r="AR107" s="15"/>
      <c r="AS107" s="15"/>
    </row>
    <row r="108" spans="12:45" s="9" customFormat="1" x14ac:dyDescent="0.2">
      <c r="L108" s="147"/>
      <c r="M108" s="147"/>
      <c r="N108" s="147"/>
      <c r="O108" s="147"/>
      <c r="P108" s="10"/>
      <c r="Q108" s="10"/>
      <c r="X108" s="19"/>
      <c r="Y108" s="19"/>
      <c r="AD108" s="11"/>
      <c r="AE108" s="11"/>
      <c r="AN108" s="12"/>
      <c r="AO108" s="12"/>
      <c r="AR108" s="15"/>
      <c r="AS108" s="15"/>
    </row>
    <row r="109" spans="12:45" s="9" customFormat="1" x14ac:dyDescent="0.2">
      <c r="L109" s="147"/>
      <c r="M109" s="147"/>
      <c r="N109" s="147"/>
      <c r="O109" s="147"/>
      <c r="P109" s="10"/>
      <c r="Q109" s="10"/>
      <c r="X109" s="19"/>
      <c r="Y109" s="19"/>
      <c r="AD109" s="11"/>
      <c r="AE109" s="11"/>
      <c r="AN109" s="12"/>
      <c r="AO109" s="12"/>
      <c r="AR109" s="15"/>
      <c r="AS109" s="15"/>
    </row>
    <row r="110" spans="12:45" s="9" customFormat="1" x14ac:dyDescent="0.2">
      <c r="L110" s="147"/>
      <c r="M110" s="147"/>
      <c r="N110" s="147"/>
      <c r="O110" s="147"/>
      <c r="P110" s="10"/>
      <c r="Q110" s="10"/>
      <c r="X110" s="19"/>
      <c r="Y110" s="19"/>
      <c r="AD110" s="11"/>
      <c r="AE110" s="11"/>
      <c r="AN110" s="12"/>
      <c r="AO110" s="12"/>
      <c r="AR110" s="15"/>
      <c r="AS110" s="15"/>
    </row>
    <row r="111" spans="12:45" s="9" customFormat="1" x14ac:dyDescent="0.2">
      <c r="L111" s="147"/>
      <c r="M111" s="147"/>
      <c r="N111" s="147"/>
      <c r="O111" s="147"/>
      <c r="P111" s="10"/>
      <c r="Q111" s="10"/>
      <c r="X111" s="19"/>
      <c r="Y111" s="19"/>
      <c r="AD111" s="11"/>
      <c r="AE111" s="11"/>
      <c r="AN111" s="12"/>
      <c r="AO111" s="12"/>
      <c r="AR111" s="15"/>
      <c r="AS111" s="15"/>
    </row>
    <row r="112" spans="12:45" s="9" customFormat="1" x14ac:dyDescent="0.2">
      <c r="L112" s="147"/>
      <c r="M112" s="147"/>
      <c r="N112" s="147"/>
      <c r="O112" s="147"/>
      <c r="P112" s="10"/>
      <c r="Q112" s="10"/>
      <c r="X112" s="19"/>
      <c r="Y112" s="19"/>
      <c r="AD112" s="11"/>
      <c r="AE112" s="11"/>
      <c r="AN112" s="12"/>
      <c r="AO112" s="12"/>
      <c r="AR112" s="15"/>
      <c r="AS112" s="15"/>
    </row>
    <row r="113" spans="12:45" s="9" customFormat="1" x14ac:dyDescent="0.2">
      <c r="L113" s="147"/>
      <c r="M113" s="147"/>
      <c r="N113" s="147"/>
      <c r="O113" s="147"/>
      <c r="P113" s="10"/>
      <c r="Q113" s="10"/>
      <c r="X113" s="19"/>
      <c r="Y113" s="19"/>
      <c r="AD113" s="11"/>
      <c r="AE113" s="11"/>
      <c r="AN113" s="12"/>
      <c r="AO113" s="12"/>
      <c r="AR113" s="15"/>
      <c r="AS113" s="15"/>
    </row>
    <row r="114" spans="12:45" s="9" customFormat="1" x14ac:dyDescent="0.2">
      <c r="L114" s="147"/>
      <c r="M114" s="147"/>
      <c r="N114" s="147"/>
      <c r="O114" s="147"/>
      <c r="P114" s="10"/>
      <c r="Q114" s="10"/>
      <c r="X114" s="19"/>
      <c r="Y114" s="19"/>
      <c r="AD114" s="11"/>
      <c r="AE114" s="11"/>
      <c r="AN114" s="12"/>
      <c r="AO114" s="12"/>
      <c r="AR114" s="15"/>
      <c r="AS114" s="15"/>
    </row>
    <row r="115" spans="12:45" s="9" customFormat="1" x14ac:dyDescent="0.2">
      <c r="L115" s="147"/>
      <c r="M115" s="147"/>
      <c r="N115" s="147"/>
      <c r="O115" s="147"/>
      <c r="P115" s="10"/>
      <c r="Q115" s="10"/>
      <c r="X115" s="19"/>
      <c r="Y115" s="19"/>
      <c r="AD115" s="11"/>
      <c r="AE115" s="11"/>
      <c r="AN115" s="12"/>
      <c r="AO115" s="12"/>
      <c r="AR115" s="15"/>
      <c r="AS115" s="15"/>
    </row>
    <row r="116" spans="12:45" s="9" customFormat="1" x14ac:dyDescent="0.2">
      <c r="L116" s="147"/>
      <c r="M116" s="147"/>
      <c r="N116" s="147"/>
      <c r="O116" s="147"/>
      <c r="P116" s="10"/>
      <c r="Q116" s="10"/>
      <c r="X116" s="19"/>
      <c r="Y116" s="19"/>
      <c r="AD116" s="11"/>
      <c r="AE116" s="11"/>
      <c r="AN116" s="12"/>
      <c r="AO116" s="12"/>
      <c r="AR116" s="15"/>
      <c r="AS116" s="15"/>
    </row>
    <row r="117" spans="12:45" s="9" customFormat="1" x14ac:dyDescent="0.2">
      <c r="L117" s="147"/>
      <c r="M117" s="147"/>
      <c r="N117" s="147"/>
      <c r="O117" s="147"/>
      <c r="P117" s="10"/>
      <c r="Q117" s="10"/>
      <c r="X117" s="19"/>
      <c r="Y117" s="19"/>
      <c r="AD117" s="11"/>
      <c r="AE117" s="11"/>
      <c r="AN117" s="12"/>
      <c r="AO117" s="12"/>
      <c r="AR117" s="15"/>
      <c r="AS117" s="15"/>
    </row>
    <row r="118" spans="12:45" s="9" customFormat="1" x14ac:dyDescent="0.2">
      <c r="L118" s="147"/>
      <c r="M118" s="147"/>
      <c r="N118" s="147"/>
      <c r="O118" s="147"/>
      <c r="P118" s="10"/>
      <c r="Q118" s="10"/>
      <c r="X118" s="19"/>
      <c r="Y118" s="19"/>
      <c r="AD118" s="11"/>
      <c r="AE118" s="11"/>
      <c r="AN118" s="12"/>
      <c r="AO118" s="12"/>
      <c r="AR118" s="15"/>
      <c r="AS118" s="15"/>
    </row>
    <row r="119" spans="12:45" s="9" customFormat="1" x14ac:dyDescent="0.2">
      <c r="L119" s="147"/>
      <c r="M119" s="147"/>
      <c r="N119" s="147"/>
      <c r="O119" s="147"/>
      <c r="P119" s="10"/>
      <c r="Q119" s="10"/>
      <c r="X119" s="19"/>
      <c r="Y119" s="19"/>
      <c r="AD119" s="11"/>
      <c r="AE119" s="11"/>
      <c r="AN119" s="12"/>
      <c r="AO119" s="12"/>
      <c r="AR119" s="15"/>
      <c r="AS119" s="15"/>
    </row>
    <row r="120" spans="12:45" s="9" customFormat="1" x14ac:dyDescent="0.2">
      <c r="L120" s="147"/>
      <c r="M120" s="147"/>
      <c r="N120" s="147"/>
      <c r="O120" s="147"/>
      <c r="P120" s="10"/>
      <c r="Q120" s="10"/>
      <c r="X120" s="19"/>
      <c r="Y120" s="19"/>
      <c r="AD120" s="11"/>
      <c r="AE120" s="11"/>
      <c r="AN120" s="12"/>
      <c r="AO120" s="12"/>
      <c r="AR120" s="15"/>
      <c r="AS120" s="15"/>
    </row>
    <row r="121" spans="12:45" s="9" customFormat="1" x14ac:dyDescent="0.2">
      <c r="L121" s="147"/>
      <c r="M121" s="147"/>
      <c r="N121" s="147"/>
      <c r="O121" s="147"/>
      <c r="P121" s="10"/>
      <c r="Q121" s="10"/>
      <c r="X121" s="19"/>
      <c r="Y121" s="19"/>
      <c r="AD121" s="11"/>
      <c r="AE121" s="11"/>
      <c r="AN121" s="12"/>
      <c r="AO121" s="12"/>
      <c r="AR121" s="15"/>
      <c r="AS121" s="15"/>
    </row>
    <row r="122" spans="12:45" s="9" customFormat="1" x14ac:dyDescent="0.2">
      <c r="L122" s="147"/>
      <c r="M122" s="147"/>
      <c r="N122" s="147"/>
      <c r="O122" s="147"/>
      <c r="P122" s="10"/>
      <c r="Q122" s="10"/>
      <c r="X122" s="19"/>
      <c r="Y122" s="19"/>
      <c r="AD122" s="11"/>
      <c r="AE122" s="11"/>
      <c r="AN122" s="12"/>
      <c r="AO122" s="12"/>
      <c r="AR122" s="15"/>
      <c r="AS122" s="15"/>
    </row>
    <row r="123" spans="12:45" s="9" customFormat="1" x14ac:dyDescent="0.2">
      <c r="L123" s="147"/>
      <c r="M123" s="147"/>
      <c r="N123" s="147"/>
      <c r="O123" s="147"/>
      <c r="P123" s="10"/>
      <c r="Q123" s="10"/>
      <c r="X123" s="19"/>
      <c r="Y123" s="19"/>
      <c r="AD123" s="11"/>
      <c r="AE123" s="11"/>
      <c r="AN123" s="12"/>
      <c r="AO123" s="12"/>
      <c r="AR123" s="15"/>
      <c r="AS123" s="15"/>
    </row>
    <row r="124" spans="12:45" s="9" customFormat="1" x14ac:dyDescent="0.2">
      <c r="L124" s="147"/>
      <c r="M124" s="147"/>
      <c r="N124" s="147"/>
      <c r="O124" s="147"/>
      <c r="P124" s="10"/>
      <c r="Q124" s="10"/>
      <c r="X124" s="19"/>
      <c r="Y124" s="19"/>
      <c r="AD124" s="11"/>
      <c r="AE124" s="11"/>
      <c r="AN124" s="12"/>
      <c r="AO124" s="12"/>
      <c r="AR124" s="15"/>
      <c r="AS124" s="15"/>
    </row>
    <row r="125" spans="12:45" s="9" customFormat="1" x14ac:dyDescent="0.2">
      <c r="L125" s="147"/>
      <c r="M125" s="147"/>
      <c r="N125" s="147"/>
      <c r="O125" s="147"/>
      <c r="P125" s="10"/>
      <c r="Q125" s="10"/>
      <c r="X125" s="19"/>
      <c r="Y125" s="19"/>
      <c r="AD125" s="11"/>
      <c r="AE125" s="11"/>
      <c r="AN125" s="12"/>
      <c r="AO125" s="12"/>
      <c r="AR125" s="15"/>
      <c r="AS125" s="15"/>
    </row>
    <row r="126" spans="12:45" s="9" customFormat="1" x14ac:dyDescent="0.2">
      <c r="L126" s="147"/>
      <c r="M126" s="147"/>
      <c r="N126" s="147"/>
      <c r="O126" s="147"/>
      <c r="P126" s="10"/>
      <c r="Q126" s="10"/>
      <c r="X126" s="19"/>
      <c r="Y126" s="19"/>
      <c r="AD126" s="11"/>
      <c r="AE126" s="11"/>
      <c r="AN126" s="12"/>
      <c r="AO126" s="12"/>
      <c r="AR126" s="15"/>
      <c r="AS126" s="15"/>
    </row>
    <row r="127" spans="12:45" s="9" customFormat="1" x14ac:dyDescent="0.2">
      <c r="L127" s="147"/>
      <c r="M127" s="147"/>
      <c r="N127" s="147"/>
      <c r="O127" s="147"/>
      <c r="P127" s="10"/>
      <c r="Q127" s="10"/>
      <c r="X127" s="19"/>
      <c r="Y127" s="19"/>
      <c r="AD127" s="11"/>
      <c r="AE127" s="11"/>
      <c r="AN127" s="12"/>
      <c r="AO127" s="12"/>
      <c r="AR127" s="15"/>
      <c r="AS127" s="15"/>
    </row>
    <row r="128" spans="12:45" s="9" customFormat="1" x14ac:dyDescent="0.2">
      <c r="L128" s="147"/>
      <c r="M128" s="147"/>
      <c r="N128" s="147"/>
      <c r="O128" s="147"/>
      <c r="P128" s="10"/>
      <c r="Q128" s="10"/>
      <c r="X128" s="19"/>
      <c r="Y128" s="19"/>
      <c r="AD128" s="11"/>
      <c r="AE128" s="11"/>
      <c r="AN128" s="12"/>
      <c r="AO128" s="12"/>
      <c r="AR128" s="15"/>
      <c r="AS128" s="15"/>
    </row>
    <row r="129" spans="12:45" s="9" customFormat="1" x14ac:dyDescent="0.2">
      <c r="L129" s="147"/>
      <c r="M129" s="147"/>
      <c r="N129" s="147"/>
      <c r="O129" s="147"/>
      <c r="P129" s="10"/>
      <c r="Q129" s="10"/>
      <c r="X129" s="19"/>
      <c r="Y129" s="19"/>
      <c r="AD129" s="11"/>
      <c r="AE129" s="11"/>
      <c r="AN129" s="12"/>
      <c r="AO129" s="12"/>
      <c r="AR129" s="15"/>
      <c r="AS129" s="15"/>
    </row>
    <row r="130" spans="12:45" s="9" customFormat="1" x14ac:dyDescent="0.2">
      <c r="L130" s="147"/>
      <c r="M130" s="147"/>
      <c r="N130" s="147"/>
      <c r="O130" s="147"/>
      <c r="P130" s="10"/>
      <c r="Q130" s="10"/>
      <c r="X130" s="19"/>
      <c r="Y130" s="19"/>
      <c r="AD130" s="11"/>
      <c r="AE130" s="11"/>
      <c r="AN130" s="12"/>
      <c r="AO130" s="12"/>
      <c r="AR130" s="15"/>
      <c r="AS130" s="15"/>
    </row>
    <row r="131" spans="12:45" s="9" customFormat="1" x14ac:dyDescent="0.2">
      <c r="L131" s="147"/>
      <c r="M131" s="147"/>
      <c r="N131" s="147"/>
      <c r="O131" s="147"/>
      <c r="P131" s="10"/>
      <c r="Q131" s="10"/>
      <c r="X131" s="19"/>
      <c r="Y131" s="19"/>
      <c r="AD131" s="11"/>
      <c r="AE131" s="11"/>
      <c r="AN131" s="12"/>
      <c r="AO131" s="12"/>
      <c r="AR131" s="15"/>
      <c r="AS131" s="15"/>
    </row>
    <row r="132" spans="12:45" s="9" customFormat="1" x14ac:dyDescent="0.2">
      <c r="L132" s="147"/>
      <c r="M132" s="147"/>
      <c r="N132" s="147"/>
      <c r="O132" s="147"/>
      <c r="P132" s="10"/>
      <c r="Q132" s="10"/>
      <c r="X132" s="19"/>
      <c r="Y132" s="19"/>
      <c r="AD132" s="11"/>
      <c r="AE132" s="11"/>
      <c r="AN132" s="12"/>
      <c r="AO132" s="12"/>
      <c r="AR132" s="15"/>
      <c r="AS132" s="15"/>
    </row>
    <row r="133" spans="12:45" s="9" customFormat="1" x14ac:dyDescent="0.2">
      <c r="L133" s="147"/>
      <c r="M133" s="147"/>
      <c r="N133" s="147"/>
      <c r="O133" s="147"/>
      <c r="P133" s="10"/>
      <c r="Q133" s="10"/>
      <c r="X133" s="19"/>
      <c r="Y133" s="19"/>
      <c r="AD133" s="11"/>
      <c r="AE133" s="11"/>
      <c r="AN133" s="12"/>
      <c r="AO133" s="12"/>
      <c r="AR133" s="15"/>
      <c r="AS133" s="15"/>
    </row>
    <row r="134" spans="12:45" s="9" customFormat="1" x14ac:dyDescent="0.2">
      <c r="L134" s="147"/>
      <c r="M134" s="147"/>
      <c r="N134" s="147"/>
      <c r="O134" s="147"/>
      <c r="P134" s="10"/>
      <c r="Q134" s="10"/>
      <c r="X134" s="19"/>
      <c r="Y134" s="19"/>
      <c r="AD134" s="11"/>
      <c r="AE134" s="11"/>
      <c r="AN134" s="12"/>
      <c r="AO134" s="12"/>
      <c r="AR134" s="15"/>
      <c r="AS134" s="15"/>
    </row>
    <row r="135" spans="12:45" s="9" customFormat="1" x14ac:dyDescent="0.2">
      <c r="L135" s="147"/>
      <c r="M135" s="147"/>
      <c r="N135" s="147"/>
      <c r="O135" s="147"/>
      <c r="P135" s="10"/>
      <c r="Q135" s="10"/>
      <c r="X135" s="19"/>
      <c r="Y135" s="19"/>
      <c r="AD135" s="11"/>
      <c r="AE135" s="11"/>
      <c r="AN135" s="12"/>
      <c r="AO135" s="12"/>
      <c r="AR135" s="15"/>
      <c r="AS135" s="15"/>
    </row>
    <row r="136" spans="12:45" s="9" customFormat="1" x14ac:dyDescent="0.2">
      <c r="L136" s="147"/>
      <c r="M136" s="147"/>
      <c r="N136" s="147"/>
      <c r="O136" s="147"/>
      <c r="P136" s="10"/>
      <c r="Q136" s="10"/>
      <c r="X136" s="19"/>
      <c r="Y136" s="19"/>
      <c r="AD136" s="11"/>
      <c r="AE136" s="11"/>
      <c r="AN136" s="12"/>
      <c r="AO136" s="12"/>
      <c r="AR136" s="15"/>
      <c r="AS136" s="15"/>
    </row>
    <row r="137" spans="12:45" s="9" customFormat="1" x14ac:dyDescent="0.2">
      <c r="L137" s="147"/>
      <c r="M137" s="147"/>
      <c r="N137" s="147"/>
      <c r="O137" s="147"/>
      <c r="P137" s="10"/>
      <c r="Q137" s="10"/>
      <c r="X137" s="19"/>
      <c r="Y137" s="19"/>
      <c r="AD137" s="11"/>
      <c r="AE137" s="11"/>
      <c r="AN137" s="12"/>
      <c r="AO137" s="12"/>
      <c r="AR137" s="15"/>
      <c r="AS137" s="15"/>
    </row>
    <row r="138" spans="12:45" s="9" customFormat="1" x14ac:dyDescent="0.2">
      <c r="L138" s="147"/>
      <c r="M138" s="147"/>
      <c r="N138" s="147"/>
      <c r="O138" s="147"/>
      <c r="P138" s="10"/>
      <c r="Q138" s="10"/>
      <c r="X138" s="19"/>
      <c r="Y138" s="19"/>
      <c r="AD138" s="11"/>
      <c r="AE138" s="11"/>
      <c r="AN138" s="12"/>
      <c r="AO138" s="12"/>
      <c r="AR138" s="15"/>
      <c r="AS138" s="15"/>
    </row>
    <row r="139" spans="12:45" s="9" customFormat="1" x14ac:dyDescent="0.2">
      <c r="L139" s="147"/>
      <c r="M139" s="147"/>
      <c r="N139" s="147"/>
      <c r="O139" s="147"/>
      <c r="P139" s="10"/>
      <c r="Q139" s="10"/>
      <c r="X139" s="19"/>
      <c r="Y139" s="19"/>
      <c r="AD139" s="11"/>
      <c r="AE139" s="11"/>
      <c r="AN139" s="12"/>
      <c r="AO139" s="12"/>
      <c r="AR139" s="15"/>
      <c r="AS139" s="15"/>
    </row>
    <row r="140" spans="12:45" s="9" customFormat="1" x14ac:dyDescent="0.2">
      <c r="L140" s="147"/>
      <c r="M140" s="147"/>
      <c r="N140" s="147"/>
      <c r="O140" s="147"/>
      <c r="P140" s="10"/>
      <c r="Q140" s="10"/>
      <c r="X140" s="19"/>
      <c r="Y140" s="19"/>
      <c r="AD140" s="11"/>
      <c r="AE140" s="11"/>
      <c r="AN140" s="12"/>
      <c r="AO140" s="12"/>
      <c r="AR140" s="15"/>
      <c r="AS140" s="15"/>
    </row>
    <row r="141" spans="12:45" s="9" customFormat="1" x14ac:dyDescent="0.2">
      <c r="L141" s="147"/>
      <c r="M141" s="147"/>
      <c r="N141" s="147"/>
      <c r="O141" s="147"/>
      <c r="P141" s="10"/>
      <c r="Q141" s="10"/>
      <c r="X141" s="19"/>
      <c r="Y141" s="19"/>
      <c r="AD141" s="11"/>
      <c r="AE141" s="11"/>
      <c r="AN141" s="12"/>
      <c r="AO141" s="12"/>
      <c r="AR141" s="15"/>
      <c r="AS141" s="15"/>
    </row>
    <row r="142" spans="12:45" s="9" customFormat="1" x14ac:dyDescent="0.2">
      <c r="L142" s="147"/>
      <c r="M142" s="147"/>
      <c r="N142" s="147"/>
      <c r="O142" s="147"/>
      <c r="P142" s="10"/>
      <c r="Q142" s="10"/>
      <c r="X142" s="19"/>
      <c r="Y142" s="19"/>
      <c r="AD142" s="11"/>
      <c r="AE142" s="11"/>
      <c r="AN142" s="12"/>
      <c r="AO142" s="12"/>
      <c r="AR142" s="15"/>
      <c r="AS142" s="15"/>
    </row>
    <row r="143" spans="12:45" s="9" customFormat="1" x14ac:dyDescent="0.2">
      <c r="L143" s="147"/>
      <c r="M143" s="147"/>
      <c r="N143" s="147"/>
      <c r="O143" s="147"/>
      <c r="P143" s="10"/>
      <c r="Q143" s="10"/>
      <c r="X143" s="19"/>
      <c r="Y143" s="19"/>
      <c r="AD143" s="11"/>
      <c r="AE143" s="11"/>
      <c r="AN143" s="12"/>
      <c r="AO143" s="12"/>
      <c r="AR143" s="15"/>
      <c r="AS143" s="15"/>
    </row>
    <row r="144" spans="12:45" s="9" customFormat="1" x14ac:dyDescent="0.2">
      <c r="L144" s="147"/>
      <c r="M144" s="147"/>
      <c r="N144" s="147"/>
      <c r="O144" s="147"/>
      <c r="P144" s="10"/>
      <c r="Q144" s="10"/>
      <c r="X144" s="19"/>
      <c r="Y144" s="19"/>
      <c r="AD144" s="11"/>
      <c r="AE144" s="11"/>
      <c r="AN144" s="12"/>
      <c r="AO144" s="12"/>
      <c r="AR144" s="15"/>
      <c r="AS144" s="15"/>
    </row>
    <row r="145" spans="12:45" s="9" customFormat="1" x14ac:dyDescent="0.2">
      <c r="L145" s="147"/>
      <c r="M145" s="147"/>
      <c r="N145" s="147"/>
      <c r="O145" s="147"/>
      <c r="P145" s="10"/>
      <c r="Q145" s="10"/>
      <c r="X145" s="19"/>
      <c r="Y145" s="19"/>
      <c r="AD145" s="11"/>
      <c r="AE145" s="11"/>
      <c r="AN145" s="12"/>
      <c r="AO145" s="12"/>
      <c r="AR145" s="15"/>
      <c r="AS145" s="15"/>
    </row>
    <row r="146" spans="12:45" s="9" customFormat="1" x14ac:dyDescent="0.2">
      <c r="L146" s="147"/>
      <c r="M146" s="147"/>
      <c r="N146" s="147"/>
      <c r="O146" s="147"/>
      <c r="P146" s="10"/>
      <c r="Q146" s="10"/>
      <c r="X146" s="19"/>
      <c r="Y146" s="19"/>
      <c r="AD146" s="11"/>
      <c r="AE146" s="11"/>
      <c r="AN146" s="12"/>
      <c r="AO146" s="12"/>
      <c r="AR146" s="15"/>
      <c r="AS146" s="15"/>
    </row>
    <row r="147" spans="12:45" s="9" customFormat="1" x14ac:dyDescent="0.2">
      <c r="L147" s="147"/>
      <c r="M147" s="147"/>
      <c r="N147" s="147"/>
      <c r="O147" s="147"/>
      <c r="P147" s="10"/>
      <c r="Q147" s="10"/>
      <c r="X147" s="19"/>
      <c r="Y147" s="19"/>
      <c r="AD147" s="11"/>
      <c r="AE147" s="11"/>
      <c r="AN147" s="12"/>
      <c r="AO147" s="12"/>
      <c r="AR147" s="15"/>
      <c r="AS147" s="15"/>
    </row>
    <row r="148" spans="12:45" s="9" customFormat="1" x14ac:dyDescent="0.2">
      <c r="L148" s="147"/>
      <c r="M148" s="147"/>
      <c r="N148" s="147"/>
      <c r="O148" s="147"/>
      <c r="P148" s="10"/>
      <c r="Q148" s="10"/>
      <c r="X148" s="19"/>
      <c r="Y148" s="19"/>
      <c r="AD148" s="11"/>
      <c r="AE148" s="11"/>
      <c r="AN148" s="12"/>
      <c r="AO148" s="12"/>
      <c r="AR148" s="15"/>
      <c r="AS148" s="15"/>
    </row>
    <row r="149" spans="12:45" s="9" customFormat="1" x14ac:dyDescent="0.2">
      <c r="L149" s="147"/>
      <c r="M149" s="147"/>
      <c r="N149" s="147"/>
      <c r="O149" s="147"/>
      <c r="P149" s="10"/>
      <c r="Q149" s="10"/>
      <c r="X149" s="19"/>
      <c r="Y149" s="19"/>
      <c r="AD149" s="11"/>
      <c r="AE149" s="11"/>
      <c r="AN149" s="12"/>
      <c r="AO149" s="12"/>
      <c r="AR149" s="15"/>
      <c r="AS149" s="15"/>
    </row>
    <row r="150" spans="12:45" s="9" customFormat="1" x14ac:dyDescent="0.2">
      <c r="L150" s="147"/>
      <c r="M150" s="147"/>
      <c r="N150" s="147"/>
      <c r="O150" s="147"/>
      <c r="P150" s="10"/>
      <c r="Q150" s="10"/>
      <c r="X150" s="19"/>
      <c r="Y150" s="19"/>
      <c r="AD150" s="11"/>
      <c r="AE150" s="11"/>
      <c r="AN150" s="12"/>
      <c r="AO150" s="12"/>
      <c r="AR150" s="15"/>
      <c r="AS150" s="15"/>
    </row>
    <row r="151" spans="12:45" s="9" customFormat="1" x14ac:dyDescent="0.2">
      <c r="L151" s="147"/>
      <c r="M151" s="147"/>
      <c r="N151" s="147"/>
      <c r="O151" s="147"/>
      <c r="P151" s="10"/>
      <c r="Q151" s="10"/>
      <c r="X151" s="19"/>
      <c r="Y151" s="19"/>
      <c r="AD151" s="11"/>
      <c r="AE151" s="11"/>
      <c r="AN151" s="12"/>
      <c r="AO151" s="12"/>
      <c r="AR151" s="15"/>
      <c r="AS151" s="15"/>
    </row>
    <row r="152" spans="12:45" s="9" customFormat="1" x14ac:dyDescent="0.2">
      <c r="L152" s="147"/>
      <c r="M152" s="147"/>
      <c r="N152" s="147"/>
      <c r="O152" s="147"/>
      <c r="P152" s="10"/>
      <c r="Q152" s="10"/>
      <c r="X152" s="19"/>
      <c r="Y152" s="19"/>
      <c r="AD152" s="11"/>
      <c r="AE152" s="11"/>
      <c r="AN152" s="12"/>
      <c r="AO152" s="12"/>
      <c r="AR152" s="15"/>
      <c r="AS152" s="15"/>
    </row>
    <row r="153" spans="12:45" s="9" customFormat="1" x14ac:dyDescent="0.2">
      <c r="L153" s="147"/>
      <c r="M153" s="147"/>
      <c r="N153" s="147"/>
      <c r="O153" s="147"/>
      <c r="P153" s="10"/>
      <c r="Q153" s="10"/>
      <c r="X153" s="19"/>
      <c r="Y153" s="19"/>
      <c r="AD153" s="11"/>
      <c r="AE153" s="11"/>
      <c r="AN153" s="12"/>
      <c r="AO153" s="12"/>
      <c r="AR153" s="15"/>
      <c r="AS153" s="15"/>
    </row>
    <row r="154" spans="12:45" s="9" customFormat="1" x14ac:dyDescent="0.2">
      <c r="L154" s="147"/>
      <c r="M154" s="147"/>
      <c r="N154" s="147"/>
      <c r="O154" s="147"/>
      <c r="P154" s="10"/>
      <c r="Q154" s="10"/>
      <c r="X154" s="19"/>
      <c r="Y154" s="19"/>
      <c r="AD154" s="11"/>
      <c r="AE154" s="11"/>
      <c r="AN154" s="12"/>
      <c r="AO154" s="12"/>
      <c r="AR154" s="15"/>
      <c r="AS154" s="15"/>
    </row>
    <row r="155" spans="12:45" s="9" customFormat="1" x14ac:dyDescent="0.2">
      <c r="L155" s="147"/>
      <c r="M155" s="147"/>
      <c r="N155" s="147"/>
      <c r="O155" s="147"/>
      <c r="P155" s="10"/>
      <c r="Q155" s="10"/>
      <c r="X155" s="19"/>
      <c r="Y155" s="19"/>
      <c r="AD155" s="11"/>
      <c r="AE155" s="11"/>
      <c r="AN155" s="12"/>
      <c r="AO155" s="12"/>
      <c r="AR155" s="15"/>
      <c r="AS155" s="15"/>
    </row>
    <row r="156" spans="12:45" s="9" customFormat="1" x14ac:dyDescent="0.2">
      <c r="L156" s="147"/>
      <c r="M156" s="147"/>
      <c r="N156" s="147"/>
      <c r="O156" s="147"/>
      <c r="P156" s="10"/>
      <c r="Q156" s="10"/>
      <c r="X156" s="19"/>
      <c r="Y156" s="19"/>
      <c r="AD156" s="11"/>
      <c r="AE156" s="11"/>
      <c r="AN156" s="12"/>
      <c r="AO156" s="12"/>
      <c r="AR156" s="15"/>
      <c r="AS156" s="15"/>
    </row>
    <row r="157" spans="12:45" s="9" customFormat="1" x14ac:dyDescent="0.2">
      <c r="L157" s="147"/>
      <c r="M157" s="147"/>
      <c r="N157" s="147"/>
      <c r="O157" s="147"/>
      <c r="P157" s="10"/>
      <c r="Q157" s="10"/>
      <c r="X157" s="19"/>
      <c r="Y157" s="19"/>
      <c r="AD157" s="11"/>
      <c r="AE157" s="11"/>
      <c r="AN157" s="12"/>
      <c r="AO157" s="12"/>
      <c r="AR157" s="15"/>
      <c r="AS157" s="15"/>
    </row>
    <row r="158" spans="12:45" s="9" customFormat="1" x14ac:dyDescent="0.2">
      <c r="L158" s="147"/>
      <c r="M158" s="147"/>
      <c r="N158" s="147"/>
      <c r="O158" s="147"/>
      <c r="P158" s="10"/>
      <c r="Q158" s="10"/>
      <c r="X158" s="19"/>
      <c r="Y158" s="19"/>
      <c r="AD158" s="11"/>
      <c r="AE158" s="11"/>
      <c r="AN158" s="12"/>
      <c r="AO158" s="12"/>
      <c r="AR158" s="15"/>
      <c r="AS158" s="15"/>
    </row>
    <row r="159" spans="12:45" s="9" customFormat="1" x14ac:dyDescent="0.2">
      <c r="L159" s="147"/>
      <c r="M159" s="147"/>
      <c r="N159" s="147"/>
      <c r="O159" s="147"/>
      <c r="P159" s="10"/>
      <c r="Q159" s="10"/>
      <c r="X159" s="19"/>
      <c r="Y159" s="19"/>
      <c r="AD159" s="11"/>
      <c r="AE159" s="11"/>
      <c r="AN159" s="12"/>
      <c r="AO159" s="12"/>
      <c r="AR159" s="15"/>
      <c r="AS159" s="15"/>
    </row>
    <row r="160" spans="12:45" s="9" customFormat="1" x14ac:dyDescent="0.2">
      <c r="L160" s="147"/>
      <c r="M160" s="147"/>
      <c r="N160" s="147"/>
      <c r="O160" s="147"/>
      <c r="P160" s="10"/>
      <c r="Q160" s="10"/>
      <c r="X160" s="19"/>
      <c r="Y160" s="19"/>
      <c r="AD160" s="11"/>
      <c r="AE160" s="11"/>
      <c r="AN160" s="12"/>
      <c r="AO160" s="12"/>
      <c r="AR160" s="15"/>
      <c r="AS160" s="15"/>
    </row>
    <row r="161" spans="12:45" s="9" customFormat="1" x14ac:dyDescent="0.2">
      <c r="L161" s="147"/>
      <c r="M161" s="147"/>
      <c r="N161" s="147"/>
      <c r="O161" s="147"/>
      <c r="P161" s="10"/>
      <c r="Q161" s="10"/>
      <c r="X161" s="19"/>
      <c r="Y161" s="19"/>
      <c r="AD161" s="11"/>
      <c r="AE161" s="11"/>
      <c r="AN161" s="12"/>
      <c r="AO161" s="12"/>
      <c r="AR161" s="15"/>
      <c r="AS161" s="15"/>
    </row>
    <row r="162" spans="12:45" s="9" customFormat="1" x14ac:dyDescent="0.2">
      <c r="L162" s="147"/>
      <c r="M162" s="147"/>
      <c r="N162" s="147"/>
      <c r="O162" s="147"/>
      <c r="P162" s="10"/>
      <c r="Q162" s="10"/>
      <c r="X162" s="19"/>
      <c r="Y162" s="19"/>
      <c r="AD162" s="11"/>
      <c r="AE162" s="11"/>
      <c r="AN162" s="12"/>
      <c r="AO162" s="12"/>
      <c r="AR162" s="15"/>
      <c r="AS162" s="15"/>
    </row>
    <row r="163" spans="12:45" s="9" customFormat="1" x14ac:dyDescent="0.2">
      <c r="L163" s="147"/>
      <c r="M163" s="147"/>
      <c r="N163" s="147"/>
      <c r="O163" s="147"/>
      <c r="P163" s="10"/>
      <c r="Q163" s="10"/>
      <c r="X163" s="19"/>
      <c r="Y163" s="19"/>
      <c r="AD163" s="11"/>
      <c r="AE163" s="11"/>
      <c r="AN163" s="12"/>
      <c r="AO163" s="12"/>
      <c r="AR163" s="15"/>
      <c r="AS163" s="15"/>
    </row>
    <row r="164" spans="12:45" s="9" customFormat="1" x14ac:dyDescent="0.2">
      <c r="L164" s="147"/>
      <c r="M164" s="147"/>
      <c r="N164" s="147"/>
      <c r="O164" s="147"/>
      <c r="P164" s="10"/>
      <c r="Q164" s="10"/>
      <c r="X164" s="19"/>
      <c r="Y164" s="19"/>
      <c r="AD164" s="11"/>
      <c r="AE164" s="11"/>
      <c r="AN164" s="12"/>
      <c r="AO164" s="12"/>
      <c r="AR164" s="15"/>
      <c r="AS164" s="15"/>
    </row>
    <row r="165" spans="12:45" s="9" customFormat="1" x14ac:dyDescent="0.2">
      <c r="L165" s="147"/>
      <c r="M165" s="147"/>
      <c r="N165" s="147"/>
      <c r="O165" s="147"/>
      <c r="P165" s="10"/>
      <c r="Q165" s="10"/>
      <c r="X165" s="19"/>
      <c r="Y165" s="19"/>
      <c r="AD165" s="11"/>
      <c r="AE165" s="11"/>
      <c r="AN165" s="12"/>
      <c r="AO165" s="12"/>
      <c r="AR165" s="15"/>
      <c r="AS165" s="15"/>
    </row>
    <row r="166" spans="12:45" s="9" customFormat="1" x14ac:dyDescent="0.2">
      <c r="L166" s="147"/>
      <c r="M166" s="147"/>
      <c r="N166" s="147"/>
      <c r="O166" s="147"/>
      <c r="P166" s="10"/>
      <c r="Q166" s="10"/>
      <c r="X166" s="19"/>
      <c r="Y166" s="19"/>
      <c r="AD166" s="11"/>
      <c r="AE166" s="11"/>
      <c r="AN166" s="12"/>
      <c r="AO166" s="12"/>
      <c r="AR166" s="15"/>
      <c r="AS166" s="15"/>
    </row>
    <row r="167" spans="12:45" s="9" customFormat="1" x14ac:dyDescent="0.2">
      <c r="L167" s="147"/>
      <c r="M167" s="147"/>
      <c r="N167" s="147"/>
      <c r="O167" s="147"/>
      <c r="P167" s="10"/>
      <c r="Q167" s="10"/>
      <c r="X167" s="19"/>
      <c r="Y167" s="19"/>
      <c r="AD167" s="11"/>
      <c r="AE167" s="11"/>
      <c r="AN167" s="12"/>
      <c r="AO167" s="12"/>
      <c r="AR167" s="15"/>
      <c r="AS167" s="15"/>
    </row>
    <row r="168" spans="12:45" s="9" customFormat="1" x14ac:dyDescent="0.2">
      <c r="L168" s="147"/>
      <c r="M168" s="147"/>
      <c r="N168" s="147"/>
      <c r="O168" s="147"/>
      <c r="P168" s="10"/>
      <c r="Q168" s="10"/>
      <c r="X168" s="19"/>
      <c r="Y168" s="19"/>
      <c r="AD168" s="11"/>
      <c r="AE168" s="11"/>
      <c r="AN168" s="12"/>
      <c r="AO168" s="12"/>
      <c r="AR168" s="15"/>
      <c r="AS168" s="15"/>
    </row>
    <row r="169" spans="12:45" s="9" customFormat="1" x14ac:dyDescent="0.2">
      <c r="L169" s="147"/>
      <c r="M169" s="147"/>
      <c r="N169" s="147"/>
      <c r="O169" s="147"/>
      <c r="P169" s="10"/>
      <c r="Q169" s="10"/>
      <c r="X169" s="19"/>
      <c r="Y169" s="19"/>
      <c r="AD169" s="11"/>
      <c r="AE169" s="11"/>
      <c r="AN169" s="12"/>
      <c r="AO169" s="12"/>
      <c r="AR169" s="15"/>
      <c r="AS169" s="15"/>
    </row>
    <row r="170" spans="12:45" s="9" customFormat="1" x14ac:dyDescent="0.2">
      <c r="L170" s="147"/>
      <c r="M170" s="147"/>
      <c r="N170" s="147"/>
      <c r="O170" s="147"/>
      <c r="P170" s="10"/>
      <c r="Q170" s="10"/>
      <c r="X170" s="19"/>
      <c r="Y170" s="19"/>
      <c r="AD170" s="11"/>
      <c r="AE170" s="11"/>
      <c r="AN170" s="12"/>
      <c r="AO170" s="12"/>
      <c r="AR170" s="15"/>
      <c r="AS170" s="15"/>
    </row>
    <row r="171" spans="12:45" s="9" customFormat="1" x14ac:dyDescent="0.2">
      <c r="L171" s="147"/>
      <c r="M171" s="147"/>
      <c r="N171" s="147"/>
      <c r="O171" s="147"/>
      <c r="P171" s="10"/>
      <c r="Q171" s="10"/>
      <c r="X171" s="19"/>
      <c r="Y171" s="19"/>
      <c r="AD171" s="11"/>
      <c r="AE171" s="11"/>
      <c r="AN171" s="12"/>
      <c r="AO171" s="12"/>
      <c r="AR171" s="15"/>
      <c r="AS171" s="15"/>
    </row>
    <row r="172" spans="12:45" s="9" customFormat="1" x14ac:dyDescent="0.2">
      <c r="L172" s="147"/>
      <c r="M172" s="147"/>
      <c r="N172" s="147"/>
      <c r="O172" s="147"/>
      <c r="P172" s="10"/>
      <c r="Q172" s="10"/>
      <c r="X172" s="19"/>
      <c r="Y172" s="19"/>
      <c r="AD172" s="11"/>
      <c r="AE172" s="11"/>
      <c r="AN172" s="12"/>
      <c r="AO172" s="12"/>
      <c r="AR172" s="15"/>
      <c r="AS172" s="15"/>
    </row>
    <row r="173" spans="12:45" s="9" customFormat="1" x14ac:dyDescent="0.2">
      <c r="L173" s="147"/>
      <c r="M173" s="147"/>
      <c r="N173" s="147"/>
      <c r="O173" s="147"/>
      <c r="P173" s="10"/>
      <c r="Q173" s="10"/>
      <c r="X173" s="19"/>
      <c r="Y173" s="19"/>
      <c r="AD173" s="11"/>
      <c r="AE173" s="11"/>
      <c r="AN173" s="12"/>
      <c r="AO173" s="12"/>
      <c r="AR173" s="15"/>
      <c r="AS173" s="15"/>
    </row>
    <row r="174" spans="12:45" s="9" customFormat="1" x14ac:dyDescent="0.2">
      <c r="L174" s="147"/>
      <c r="M174" s="147"/>
      <c r="N174" s="147"/>
      <c r="O174" s="147"/>
      <c r="P174" s="10"/>
      <c r="Q174" s="10"/>
      <c r="X174" s="19"/>
      <c r="Y174" s="19"/>
      <c r="AD174" s="11"/>
      <c r="AE174" s="11"/>
      <c r="AN174" s="12"/>
      <c r="AO174" s="12"/>
      <c r="AR174" s="15"/>
      <c r="AS174" s="15"/>
    </row>
    <row r="175" spans="12:45" s="9" customFormat="1" x14ac:dyDescent="0.2">
      <c r="L175" s="147"/>
      <c r="M175" s="147"/>
      <c r="N175" s="147"/>
      <c r="O175" s="147"/>
      <c r="P175" s="10"/>
      <c r="Q175" s="10"/>
      <c r="X175" s="19"/>
      <c r="Y175" s="19"/>
      <c r="AD175" s="11"/>
      <c r="AE175" s="11"/>
      <c r="AN175" s="12"/>
      <c r="AO175" s="12"/>
      <c r="AR175" s="15"/>
      <c r="AS175" s="15"/>
    </row>
    <row r="176" spans="12:45" s="9" customFormat="1" x14ac:dyDescent="0.2">
      <c r="L176" s="147"/>
      <c r="M176" s="147"/>
      <c r="N176" s="147"/>
      <c r="O176" s="147"/>
      <c r="P176" s="10"/>
      <c r="Q176" s="10"/>
      <c r="X176" s="19"/>
      <c r="Y176" s="19"/>
      <c r="AD176" s="11"/>
      <c r="AE176" s="11"/>
      <c r="AN176" s="12"/>
      <c r="AO176" s="12"/>
      <c r="AR176" s="15"/>
      <c r="AS176" s="15"/>
    </row>
    <row r="177" spans="12:45" s="9" customFormat="1" x14ac:dyDescent="0.2">
      <c r="L177" s="147"/>
      <c r="M177" s="147"/>
      <c r="N177" s="147"/>
      <c r="O177" s="147"/>
      <c r="P177" s="10"/>
      <c r="Q177" s="10"/>
      <c r="X177" s="19"/>
      <c r="Y177" s="19"/>
      <c r="AD177" s="11"/>
      <c r="AE177" s="11"/>
      <c r="AN177" s="12"/>
      <c r="AO177" s="12"/>
      <c r="AR177" s="15"/>
      <c r="AS177" s="15"/>
    </row>
    <row r="178" spans="12:45" s="9" customFormat="1" x14ac:dyDescent="0.2">
      <c r="L178" s="147"/>
      <c r="M178" s="147"/>
      <c r="N178" s="147"/>
      <c r="O178" s="147"/>
      <c r="P178" s="10"/>
      <c r="Q178" s="10"/>
      <c r="X178" s="19"/>
      <c r="Y178" s="19"/>
      <c r="AD178" s="11"/>
      <c r="AE178" s="11"/>
      <c r="AN178" s="12"/>
      <c r="AO178" s="12"/>
      <c r="AR178" s="15"/>
      <c r="AS178" s="15"/>
    </row>
    <row r="179" spans="12:45" s="9" customFormat="1" x14ac:dyDescent="0.2">
      <c r="L179" s="147"/>
      <c r="M179" s="147"/>
      <c r="N179" s="147"/>
      <c r="O179" s="147"/>
      <c r="P179" s="10"/>
      <c r="Q179" s="10"/>
      <c r="X179" s="19"/>
      <c r="Y179" s="19"/>
      <c r="AD179" s="11"/>
      <c r="AE179" s="11"/>
      <c r="AN179" s="12"/>
      <c r="AO179" s="12"/>
      <c r="AR179" s="15"/>
      <c r="AS179" s="15"/>
    </row>
    <row r="180" spans="12:45" s="9" customFormat="1" x14ac:dyDescent="0.2">
      <c r="L180" s="147"/>
      <c r="M180" s="147"/>
      <c r="N180" s="147"/>
      <c r="O180" s="147"/>
      <c r="P180" s="10"/>
      <c r="Q180" s="10"/>
      <c r="X180" s="19"/>
      <c r="Y180" s="19"/>
      <c r="AD180" s="11"/>
      <c r="AE180" s="11"/>
      <c r="AN180" s="12"/>
      <c r="AO180" s="12"/>
      <c r="AR180" s="15"/>
      <c r="AS180" s="15"/>
    </row>
    <row r="181" spans="12:45" s="9" customFormat="1" x14ac:dyDescent="0.2">
      <c r="L181" s="147"/>
      <c r="M181" s="147"/>
      <c r="N181" s="147"/>
      <c r="O181" s="147"/>
      <c r="P181" s="10"/>
      <c r="Q181" s="10"/>
      <c r="X181" s="19"/>
      <c r="Y181" s="19"/>
      <c r="AD181" s="11"/>
      <c r="AE181" s="11"/>
      <c r="AN181" s="12"/>
      <c r="AO181" s="12"/>
      <c r="AR181" s="15"/>
      <c r="AS181" s="15"/>
    </row>
    <row r="182" spans="12:45" s="9" customFormat="1" x14ac:dyDescent="0.2">
      <c r="L182" s="147"/>
      <c r="M182" s="147"/>
      <c r="N182" s="147"/>
      <c r="O182" s="147"/>
      <c r="P182" s="10"/>
      <c r="Q182" s="10"/>
      <c r="X182" s="19"/>
      <c r="Y182" s="19"/>
      <c r="AD182" s="11"/>
      <c r="AE182" s="11"/>
      <c r="AN182" s="12"/>
      <c r="AO182" s="12"/>
      <c r="AR182" s="15"/>
      <c r="AS182" s="15"/>
    </row>
    <row r="183" spans="12:45" s="9" customFormat="1" x14ac:dyDescent="0.2">
      <c r="L183" s="147"/>
      <c r="M183" s="147"/>
      <c r="N183" s="147"/>
      <c r="O183" s="147"/>
      <c r="P183" s="10"/>
      <c r="Q183" s="10"/>
      <c r="X183" s="19"/>
      <c r="Y183" s="19"/>
      <c r="AD183" s="11"/>
      <c r="AE183" s="11"/>
      <c r="AN183" s="12"/>
      <c r="AO183" s="12"/>
      <c r="AR183" s="15"/>
      <c r="AS183" s="15"/>
    </row>
    <row r="184" spans="12:45" s="9" customFormat="1" x14ac:dyDescent="0.2">
      <c r="L184" s="147"/>
      <c r="M184" s="147"/>
      <c r="N184" s="147"/>
      <c r="O184" s="147"/>
      <c r="P184" s="10"/>
      <c r="Q184" s="10"/>
      <c r="X184" s="19"/>
      <c r="Y184" s="19"/>
      <c r="AD184" s="11"/>
      <c r="AE184" s="11"/>
      <c r="AN184" s="12"/>
      <c r="AO184" s="12"/>
      <c r="AR184" s="15"/>
      <c r="AS184" s="15"/>
    </row>
    <row r="185" spans="12:45" s="9" customFormat="1" x14ac:dyDescent="0.2">
      <c r="L185" s="147"/>
      <c r="M185" s="147"/>
      <c r="N185" s="147"/>
      <c r="O185" s="147"/>
      <c r="P185" s="10"/>
      <c r="Q185" s="10"/>
      <c r="X185" s="19"/>
      <c r="Y185" s="19"/>
      <c r="AD185" s="11"/>
      <c r="AE185" s="11"/>
      <c r="AN185" s="12"/>
      <c r="AO185" s="12"/>
      <c r="AR185" s="15"/>
      <c r="AS185" s="15"/>
    </row>
    <row r="186" spans="12:45" s="9" customFormat="1" x14ac:dyDescent="0.2">
      <c r="L186" s="147"/>
      <c r="M186" s="147"/>
      <c r="N186" s="147"/>
      <c r="O186" s="147"/>
      <c r="P186" s="10"/>
      <c r="Q186" s="10"/>
      <c r="X186" s="19"/>
      <c r="Y186" s="19"/>
      <c r="AD186" s="11"/>
      <c r="AE186" s="11"/>
      <c r="AN186" s="12"/>
      <c r="AO186" s="12"/>
      <c r="AR186" s="15"/>
      <c r="AS186" s="15"/>
    </row>
    <row r="187" spans="12:45" s="9" customFormat="1" x14ac:dyDescent="0.2">
      <c r="L187" s="147"/>
      <c r="M187" s="147"/>
      <c r="N187" s="147"/>
      <c r="O187" s="147"/>
      <c r="P187" s="10"/>
      <c r="Q187" s="10"/>
      <c r="X187" s="19"/>
      <c r="Y187" s="19"/>
      <c r="AD187" s="11"/>
      <c r="AE187" s="11"/>
      <c r="AN187" s="12"/>
      <c r="AO187" s="12"/>
      <c r="AR187" s="15"/>
      <c r="AS187" s="15"/>
    </row>
    <row r="188" spans="12:45" s="9" customFormat="1" x14ac:dyDescent="0.2">
      <c r="L188" s="147"/>
      <c r="M188" s="147"/>
      <c r="N188" s="147"/>
      <c r="O188" s="147"/>
      <c r="P188" s="10"/>
      <c r="Q188" s="10"/>
      <c r="X188" s="19"/>
      <c r="Y188" s="19"/>
      <c r="AD188" s="11"/>
      <c r="AE188" s="11"/>
      <c r="AN188" s="12"/>
      <c r="AO188" s="12"/>
      <c r="AR188" s="15"/>
      <c r="AS188" s="15"/>
    </row>
    <row r="189" spans="12:45" s="9" customFormat="1" x14ac:dyDescent="0.2">
      <c r="L189" s="147"/>
      <c r="M189" s="147"/>
      <c r="N189" s="147"/>
      <c r="O189" s="147"/>
      <c r="P189" s="10"/>
      <c r="Q189" s="10"/>
      <c r="X189" s="19"/>
      <c r="Y189" s="19"/>
      <c r="AD189" s="11"/>
      <c r="AE189" s="11"/>
      <c r="AN189" s="12"/>
      <c r="AO189" s="12"/>
      <c r="AR189" s="15"/>
      <c r="AS189" s="15"/>
    </row>
    <row r="190" spans="12:45" s="9" customFormat="1" x14ac:dyDescent="0.2">
      <c r="L190" s="147"/>
      <c r="M190" s="147"/>
      <c r="N190" s="147"/>
      <c r="O190" s="147"/>
      <c r="P190" s="10"/>
      <c r="Q190" s="10"/>
      <c r="X190" s="19"/>
      <c r="Y190" s="19"/>
      <c r="AD190" s="11"/>
      <c r="AE190" s="11"/>
      <c r="AN190" s="12"/>
      <c r="AO190" s="12"/>
      <c r="AR190" s="15"/>
      <c r="AS190" s="15"/>
    </row>
    <row r="191" spans="12:45" s="9" customFormat="1" x14ac:dyDescent="0.2">
      <c r="L191" s="147"/>
      <c r="M191" s="147"/>
      <c r="N191" s="147"/>
      <c r="O191" s="147"/>
      <c r="P191" s="10"/>
      <c r="Q191" s="10"/>
      <c r="X191" s="19"/>
      <c r="Y191" s="19"/>
      <c r="AD191" s="11"/>
      <c r="AE191" s="11"/>
      <c r="AN191" s="12"/>
      <c r="AO191" s="12"/>
      <c r="AR191" s="15"/>
      <c r="AS191" s="15"/>
    </row>
    <row r="192" spans="12:45" s="9" customFormat="1" x14ac:dyDescent="0.2">
      <c r="L192" s="147"/>
      <c r="M192" s="147"/>
      <c r="N192" s="147"/>
      <c r="O192" s="147"/>
      <c r="P192" s="10"/>
      <c r="Q192" s="10"/>
      <c r="X192" s="19"/>
      <c r="Y192" s="19"/>
      <c r="AD192" s="11"/>
      <c r="AE192" s="11"/>
      <c r="AN192" s="12"/>
      <c r="AO192" s="12"/>
      <c r="AR192" s="15"/>
      <c r="AS192" s="15"/>
    </row>
    <row r="193" spans="12:45" s="9" customFormat="1" x14ac:dyDescent="0.2">
      <c r="L193" s="147"/>
      <c r="M193" s="147"/>
      <c r="N193" s="147"/>
      <c r="O193" s="147"/>
      <c r="P193" s="10"/>
      <c r="Q193" s="10"/>
      <c r="X193" s="19"/>
      <c r="Y193" s="19"/>
      <c r="AD193" s="11"/>
      <c r="AE193" s="11"/>
      <c r="AN193" s="12"/>
      <c r="AO193" s="12"/>
      <c r="AR193" s="15"/>
      <c r="AS193" s="15"/>
    </row>
    <row r="194" spans="12:45" s="9" customFormat="1" x14ac:dyDescent="0.2">
      <c r="L194" s="147"/>
      <c r="M194" s="147"/>
      <c r="N194" s="147"/>
      <c r="O194" s="147"/>
      <c r="P194" s="10"/>
      <c r="Q194" s="10"/>
      <c r="X194" s="19"/>
      <c r="Y194" s="19"/>
      <c r="AD194" s="11"/>
      <c r="AE194" s="11"/>
      <c r="AN194" s="12"/>
      <c r="AO194" s="12"/>
      <c r="AR194" s="15"/>
      <c r="AS194" s="15"/>
    </row>
    <row r="195" spans="12:45" s="9" customFormat="1" x14ac:dyDescent="0.2">
      <c r="L195" s="147"/>
      <c r="M195" s="147"/>
      <c r="N195" s="147"/>
      <c r="O195" s="147"/>
      <c r="P195" s="10"/>
      <c r="Q195" s="10"/>
      <c r="X195" s="19"/>
      <c r="Y195" s="19"/>
      <c r="AD195" s="11"/>
      <c r="AE195" s="11"/>
      <c r="AN195" s="12"/>
      <c r="AO195" s="12"/>
      <c r="AR195" s="15"/>
      <c r="AS195" s="15"/>
    </row>
    <row r="196" spans="12:45" s="9" customFormat="1" x14ac:dyDescent="0.2">
      <c r="L196" s="147"/>
      <c r="M196" s="147"/>
      <c r="N196" s="147"/>
      <c r="O196" s="147"/>
      <c r="P196" s="10"/>
      <c r="Q196" s="10"/>
      <c r="X196" s="19"/>
      <c r="Y196" s="19"/>
      <c r="AD196" s="11"/>
      <c r="AE196" s="11"/>
      <c r="AN196" s="12"/>
      <c r="AO196" s="12"/>
      <c r="AR196" s="15"/>
      <c r="AS196" s="15"/>
    </row>
    <row r="197" spans="12:45" s="9" customFormat="1" x14ac:dyDescent="0.2">
      <c r="L197" s="147"/>
      <c r="M197" s="147"/>
      <c r="N197" s="147"/>
      <c r="O197" s="147"/>
      <c r="P197" s="10"/>
      <c r="Q197" s="10"/>
      <c r="X197" s="19"/>
      <c r="Y197" s="19"/>
      <c r="AD197" s="11"/>
      <c r="AE197" s="11"/>
      <c r="AN197" s="12"/>
      <c r="AO197" s="12"/>
      <c r="AR197" s="15"/>
      <c r="AS197" s="15"/>
    </row>
    <row r="198" spans="12:45" s="9" customFormat="1" x14ac:dyDescent="0.2">
      <c r="L198" s="147"/>
      <c r="M198" s="147"/>
      <c r="N198" s="147"/>
      <c r="O198" s="147"/>
      <c r="P198" s="10"/>
      <c r="Q198" s="10"/>
      <c r="X198" s="19"/>
      <c r="Y198" s="19"/>
      <c r="AD198" s="11"/>
      <c r="AE198" s="11"/>
      <c r="AN198" s="12"/>
      <c r="AO198" s="12"/>
      <c r="AR198" s="15"/>
      <c r="AS198" s="15"/>
    </row>
    <row r="199" spans="12:45" s="9" customFormat="1" x14ac:dyDescent="0.2">
      <c r="L199" s="147"/>
      <c r="M199" s="147"/>
      <c r="N199" s="147"/>
      <c r="O199" s="147"/>
      <c r="P199" s="10"/>
      <c r="Q199" s="10"/>
      <c r="X199" s="19"/>
      <c r="Y199" s="19"/>
      <c r="AD199" s="11"/>
      <c r="AE199" s="11"/>
      <c r="AN199" s="12"/>
      <c r="AO199" s="12"/>
      <c r="AR199" s="15"/>
      <c r="AS199" s="15"/>
    </row>
    <row r="200" spans="12:45" s="9" customFormat="1" x14ac:dyDescent="0.2">
      <c r="L200" s="147"/>
      <c r="M200" s="147"/>
      <c r="N200" s="147"/>
      <c r="O200" s="147"/>
      <c r="P200" s="10"/>
      <c r="Q200" s="10"/>
      <c r="X200" s="19"/>
      <c r="Y200" s="19"/>
      <c r="AD200" s="11"/>
      <c r="AE200" s="11"/>
      <c r="AN200" s="12"/>
      <c r="AO200" s="12"/>
      <c r="AR200" s="15"/>
      <c r="AS200" s="15"/>
    </row>
    <row r="201" spans="12:45" s="9" customFormat="1" x14ac:dyDescent="0.2">
      <c r="L201" s="147"/>
      <c r="M201" s="147"/>
      <c r="N201" s="147"/>
      <c r="O201" s="147"/>
      <c r="P201" s="10"/>
      <c r="Q201" s="10"/>
      <c r="X201" s="19"/>
      <c r="Y201" s="19"/>
      <c r="AD201" s="11"/>
      <c r="AE201" s="11"/>
      <c r="AN201" s="12"/>
      <c r="AO201" s="12"/>
      <c r="AR201" s="15"/>
      <c r="AS201" s="15"/>
    </row>
    <row r="202" spans="12:45" s="9" customFormat="1" x14ac:dyDescent="0.2">
      <c r="L202" s="147"/>
      <c r="M202" s="147"/>
      <c r="N202" s="147"/>
      <c r="O202" s="147"/>
      <c r="P202" s="10"/>
      <c r="Q202" s="10"/>
      <c r="X202" s="19"/>
      <c r="Y202" s="19"/>
      <c r="AD202" s="11"/>
      <c r="AE202" s="11"/>
      <c r="AN202" s="12"/>
      <c r="AO202" s="12"/>
      <c r="AR202" s="15"/>
      <c r="AS202" s="15"/>
    </row>
    <row r="203" spans="12:45" s="9" customFormat="1" x14ac:dyDescent="0.2">
      <c r="L203" s="147"/>
      <c r="M203" s="147"/>
      <c r="N203" s="147"/>
      <c r="O203" s="147"/>
      <c r="P203" s="10"/>
      <c r="Q203" s="10"/>
      <c r="X203" s="19"/>
      <c r="Y203" s="19"/>
      <c r="AD203" s="11"/>
      <c r="AE203" s="11"/>
      <c r="AN203" s="12"/>
      <c r="AO203" s="12"/>
      <c r="AR203" s="15"/>
      <c r="AS203" s="15"/>
    </row>
    <row r="204" spans="12:45" s="9" customFormat="1" x14ac:dyDescent="0.2">
      <c r="L204" s="147"/>
      <c r="M204" s="147"/>
      <c r="N204" s="147"/>
      <c r="O204" s="147"/>
      <c r="P204" s="10"/>
      <c r="Q204" s="10"/>
      <c r="X204" s="19"/>
      <c r="Y204" s="19"/>
      <c r="AD204" s="11"/>
      <c r="AE204" s="11"/>
      <c r="AN204" s="12"/>
      <c r="AO204" s="12"/>
      <c r="AR204" s="15"/>
      <c r="AS204" s="15"/>
    </row>
    <row r="205" spans="12:45" s="9" customFormat="1" x14ac:dyDescent="0.2">
      <c r="L205" s="147"/>
      <c r="M205" s="147"/>
      <c r="N205" s="147"/>
      <c r="O205" s="147"/>
      <c r="P205" s="10"/>
      <c r="Q205" s="10"/>
      <c r="X205" s="19"/>
      <c r="Y205" s="19"/>
      <c r="AD205" s="11"/>
      <c r="AE205" s="11"/>
      <c r="AN205" s="12"/>
      <c r="AO205" s="12"/>
      <c r="AR205" s="15"/>
      <c r="AS205" s="15"/>
    </row>
    <row r="206" spans="12:45" s="9" customFormat="1" x14ac:dyDescent="0.2">
      <c r="L206" s="147"/>
      <c r="M206" s="147"/>
      <c r="N206" s="147"/>
      <c r="O206" s="147"/>
      <c r="P206" s="10"/>
      <c r="Q206" s="10"/>
      <c r="X206" s="19"/>
      <c r="Y206" s="19"/>
      <c r="AD206" s="11"/>
      <c r="AE206" s="11"/>
      <c r="AN206" s="12"/>
      <c r="AO206" s="12"/>
      <c r="AR206" s="15"/>
      <c r="AS206" s="15"/>
    </row>
    <row r="207" spans="12:45" s="9" customFormat="1" x14ac:dyDescent="0.2">
      <c r="L207" s="147"/>
      <c r="M207" s="147"/>
      <c r="N207" s="147"/>
      <c r="O207" s="147"/>
      <c r="P207" s="10"/>
      <c r="Q207" s="10"/>
      <c r="X207" s="19"/>
      <c r="Y207" s="19"/>
      <c r="AD207" s="11"/>
      <c r="AE207" s="11"/>
      <c r="AN207" s="12"/>
      <c r="AO207" s="12"/>
      <c r="AR207" s="15"/>
      <c r="AS207" s="15"/>
    </row>
    <row r="208" spans="12:45" s="9" customFormat="1" x14ac:dyDescent="0.2">
      <c r="L208" s="147"/>
      <c r="M208" s="147"/>
      <c r="N208" s="147"/>
      <c r="O208" s="147"/>
      <c r="P208" s="10"/>
      <c r="Q208" s="10"/>
      <c r="X208" s="19"/>
      <c r="Y208" s="19"/>
      <c r="AD208" s="11"/>
      <c r="AE208" s="11"/>
      <c r="AN208" s="12"/>
      <c r="AO208" s="12"/>
      <c r="AR208" s="15"/>
      <c r="AS208" s="15"/>
    </row>
    <row r="209" spans="12:45" s="9" customFormat="1" x14ac:dyDescent="0.2">
      <c r="L209" s="147"/>
      <c r="M209" s="147"/>
      <c r="N209" s="147"/>
      <c r="O209" s="147"/>
      <c r="P209" s="10"/>
      <c r="Q209" s="10"/>
      <c r="X209" s="19"/>
      <c r="Y209" s="19"/>
      <c r="AD209" s="11"/>
      <c r="AE209" s="11"/>
      <c r="AN209" s="12"/>
      <c r="AO209" s="12"/>
      <c r="AR209" s="15"/>
      <c r="AS209" s="15"/>
    </row>
    <row r="210" spans="12:45" s="9" customFormat="1" x14ac:dyDescent="0.2">
      <c r="L210" s="147"/>
      <c r="M210" s="147"/>
      <c r="N210" s="147"/>
      <c r="O210" s="147"/>
      <c r="P210" s="10"/>
      <c r="Q210" s="10"/>
      <c r="X210" s="19"/>
      <c r="Y210" s="19"/>
      <c r="AD210" s="11"/>
      <c r="AE210" s="11"/>
      <c r="AN210" s="12"/>
      <c r="AO210" s="12"/>
      <c r="AR210" s="15"/>
      <c r="AS210" s="15"/>
    </row>
    <row r="211" spans="12:45" s="9" customFormat="1" x14ac:dyDescent="0.2">
      <c r="L211" s="147"/>
      <c r="M211" s="147"/>
      <c r="N211" s="147"/>
      <c r="O211" s="147"/>
      <c r="P211" s="10"/>
      <c r="Q211" s="10"/>
      <c r="X211" s="19"/>
      <c r="Y211" s="19"/>
      <c r="AD211" s="11"/>
      <c r="AE211" s="11"/>
      <c r="AN211" s="12"/>
      <c r="AO211" s="12"/>
      <c r="AR211" s="15"/>
      <c r="AS211" s="15"/>
    </row>
    <row r="212" spans="12:45" s="9" customFormat="1" x14ac:dyDescent="0.2">
      <c r="L212" s="147"/>
      <c r="M212" s="147"/>
      <c r="N212" s="147"/>
      <c r="O212" s="147"/>
      <c r="P212" s="10"/>
      <c r="Q212" s="10"/>
      <c r="X212" s="19"/>
      <c r="Y212" s="19"/>
      <c r="AD212" s="11"/>
      <c r="AE212" s="11"/>
      <c r="AN212" s="12"/>
      <c r="AO212" s="12"/>
      <c r="AR212" s="15"/>
      <c r="AS212" s="15"/>
    </row>
    <row r="213" spans="12:45" s="9" customFormat="1" x14ac:dyDescent="0.2">
      <c r="L213" s="147"/>
      <c r="M213" s="147"/>
      <c r="N213" s="147"/>
      <c r="O213" s="147"/>
      <c r="P213" s="10"/>
      <c r="Q213" s="10"/>
      <c r="X213" s="19"/>
      <c r="Y213" s="19"/>
      <c r="AD213" s="11"/>
      <c r="AE213" s="11"/>
      <c r="AN213" s="12"/>
      <c r="AO213" s="12"/>
      <c r="AR213" s="15"/>
      <c r="AS213" s="15"/>
    </row>
    <row r="214" spans="12:45" s="9" customFormat="1" x14ac:dyDescent="0.2">
      <c r="L214" s="147"/>
      <c r="M214" s="147"/>
      <c r="N214" s="147"/>
      <c r="O214" s="147"/>
      <c r="P214" s="10"/>
      <c r="Q214" s="10"/>
      <c r="X214" s="19"/>
      <c r="Y214" s="19"/>
      <c r="AD214" s="11"/>
      <c r="AE214" s="11"/>
      <c r="AN214" s="12"/>
      <c r="AO214" s="12"/>
      <c r="AR214" s="15"/>
      <c r="AS214" s="15"/>
    </row>
    <row r="215" spans="12:45" s="9" customFormat="1" x14ac:dyDescent="0.2">
      <c r="L215" s="147"/>
      <c r="M215" s="147"/>
      <c r="N215" s="147"/>
      <c r="O215" s="147"/>
      <c r="P215" s="10"/>
      <c r="Q215" s="10"/>
      <c r="X215" s="19"/>
      <c r="Y215" s="19"/>
      <c r="AD215" s="11"/>
      <c r="AE215" s="11"/>
      <c r="AN215" s="12"/>
      <c r="AO215" s="12"/>
      <c r="AR215" s="15"/>
      <c r="AS215" s="15"/>
    </row>
    <row r="216" spans="12:45" s="9" customFormat="1" x14ac:dyDescent="0.2">
      <c r="L216" s="147"/>
      <c r="M216" s="147"/>
      <c r="N216" s="147"/>
      <c r="O216" s="147"/>
      <c r="P216" s="10"/>
      <c r="Q216" s="10"/>
      <c r="X216" s="19"/>
      <c r="Y216" s="19"/>
      <c r="AD216" s="11"/>
      <c r="AE216" s="11"/>
      <c r="AN216" s="12"/>
      <c r="AO216" s="12"/>
      <c r="AR216" s="15"/>
      <c r="AS216" s="15"/>
    </row>
    <row r="217" spans="12:45" s="9" customFormat="1" x14ac:dyDescent="0.2">
      <c r="L217" s="147"/>
      <c r="M217" s="147"/>
      <c r="N217" s="147"/>
      <c r="O217" s="147"/>
      <c r="P217" s="10"/>
      <c r="Q217" s="10"/>
      <c r="X217" s="19"/>
      <c r="Y217" s="19"/>
      <c r="AD217" s="11"/>
      <c r="AE217" s="11"/>
      <c r="AN217" s="12"/>
      <c r="AO217" s="12"/>
      <c r="AR217" s="15"/>
      <c r="AS217" s="15"/>
    </row>
    <row r="218" spans="12:45" s="9" customFormat="1" x14ac:dyDescent="0.2">
      <c r="L218" s="147"/>
      <c r="M218" s="147"/>
      <c r="N218" s="147"/>
      <c r="O218" s="147"/>
      <c r="P218" s="10"/>
      <c r="Q218" s="10"/>
      <c r="X218" s="19"/>
      <c r="Y218" s="19"/>
      <c r="AD218" s="11"/>
      <c r="AE218" s="11"/>
      <c r="AN218" s="12"/>
      <c r="AO218" s="12"/>
      <c r="AR218" s="15"/>
      <c r="AS218" s="15"/>
    </row>
    <row r="219" spans="12:45" s="9" customFormat="1" x14ac:dyDescent="0.2">
      <c r="L219" s="147"/>
      <c r="M219" s="147"/>
      <c r="N219" s="147"/>
      <c r="O219" s="147"/>
      <c r="P219" s="10"/>
      <c r="Q219" s="10"/>
      <c r="X219" s="19"/>
      <c r="Y219" s="19"/>
      <c r="AD219" s="11"/>
      <c r="AE219" s="11"/>
      <c r="AN219" s="12"/>
      <c r="AO219" s="12"/>
      <c r="AR219" s="15"/>
      <c r="AS219" s="15"/>
    </row>
    <row r="220" spans="12:45" s="9" customFormat="1" x14ac:dyDescent="0.2">
      <c r="L220" s="147"/>
      <c r="M220" s="147"/>
      <c r="N220" s="147"/>
      <c r="O220" s="147"/>
      <c r="P220" s="10"/>
      <c r="Q220" s="10"/>
      <c r="X220" s="19"/>
      <c r="Y220" s="19"/>
      <c r="AD220" s="11"/>
      <c r="AE220" s="11"/>
      <c r="AN220" s="12"/>
      <c r="AO220" s="12"/>
      <c r="AR220" s="15"/>
      <c r="AS220" s="15"/>
    </row>
    <row r="221" spans="12:45" s="9" customFormat="1" x14ac:dyDescent="0.2">
      <c r="L221" s="147"/>
      <c r="M221" s="147"/>
      <c r="N221" s="147"/>
      <c r="O221" s="147"/>
      <c r="P221" s="10"/>
      <c r="Q221" s="10"/>
      <c r="X221" s="19"/>
      <c r="Y221" s="19"/>
      <c r="AD221" s="11"/>
      <c r="AE221" s="11"/>
      <c r="AN221" s="12"/>
      <c r="AO221" s="12"/>
      <c r="AR221" s="15"/>
      <c r="AS221" s="15"/>
    </row>
    <row r="222" spans="12:45" s="9" customFormat="1" x14ac:dyDescent="0.2">
      <c r="L222" s="147"/>
      <c r="M222" s="147"/>
      <c r="N222" s="147"/>
      <c r="O222" s="147"/>
      <c r="P222" s="10"/>
      <c r="Q222" s="10"/>
      <c r="X222" s="19"/>
      <c r="Y222" s="19"/>
      <c r="AD222" s="11"/>
      <c r="AE222" s="11"/>
      <c r="AN222" s="12"/>
      <c r="AO222" s="12"/>
      <c r="AR222" s="15"/>
      <c r="AS222" s="15"/>
    </row>
    <row r="223" spans="12:45" s="9" customFormat="1" x14ac:dyDescent="0.2">
      <c r="L223" s="147"/>
      <c r="M223" s="147"/>
      <c r="N223" s="147"/>
      <c r="O223" s="147"/>
      <c r="P223" s="10"/>
      <c r="Q223" s="10"/>
      <c r="X223" s="19"/>
      <c r="Y223" s="19"/>
      <c r="AD223" s="11"/>
      <c r="AE223" s="11"/>
      <c r="AN223" s="12"/>
      <c r="AO223" s="12"/>
      <c r="AR223" s="15"/>
      <c r="AS223" s="15"/>
    </row>
    <row r="224" spans="12:45" s="9" customFormat="1" x14ac:dyDescent="0.2">
      <c r="L224" s="147"/>
      <c r="M224" s="147"/>
      <c r="N224" s="147"/>
      <c r="O224" s="147"/>
      <c r="P224" s="10"/>
      <c r="Q224" s="10"/>
      <c r="X224" s="19"/>
      <c r="Y224" s="19"/>
      <c r="AD224" s="11"/>
      <c r="AE224" s="11"/>
      <c r="AN224" s="12"/>
      <c r="AO224" s="12"/>
      <c r="AR224" s="15"/>
      <c r="AS224" s="15"/>
    </row>
    <row r="225" spans="12:45" s="9" customFormat="1" x14ac:dyDescent="0.2">
      <c r="L225" s="147"/>
      <c r="M225" s="147"/>
      <c r="N225" s="147"/>
      <c r="O225" s="147"/>
      <c r="P225" s="10"/>
      <c r="Q225" s="10"/>
      <c r="X225" s="19"/>
      <c r="Y225" s="19"/>
      <c r="AD225" s="11"/>
      <c r="AE225" s="11"/>
      <c r="AN225" s="12"/>
      <c r="AO225" s="12"/>
      <c r="AR225" s="15"/>
      <c r="AS225" s="15"/>
    </row>
    <row r="226" spans="12:45" s="9" customFormat="1" x14ac:dyDescent="0.2">
      <c r="L226" s="147"/>
      <c r="M226" s="147"/>
      <c r="N226" s="147"/>
      <c r="O226" s="147"/>
      <c r="P226" s="10"/>
      <c r="Q226" s="10"/>
      <c r="X226" s="19"/>
      <c r="Y226" s="19"/>
      <c r="AD226" s="11"/>
      <c r="AE226" s="11"/>
      <c r="AN226" s="12"/>
      <c r="AO226" s="12"/>
      <c r="AR226" s="15"/>
      <c r="AS226" s="15"/>
    </row>
    <row r="227" spans="12:45" s="9" customFormat="1" x14ac:dyDescent="0.2">
      <c r="L227" s="147"/>
      <c r="M227" s="147"/>
      <c r="N227" s="147"/>
      <c r="O227" s="147"/>
      <c r="P227" s="10"/>
      <c r="Q227" s="10"/>
      <c r="X227" s="19"/>
      <c r="Y227" s="19"/>
      <c r="AD227" s="11"/>
      <c r="AE227" s="11"/>
      <c r="AN227" s="12"/>
      <c r="AO227" s="12"/>
      <c r="AR227" s="15"/>
      <c r="AS227" s="15"/>
    </row>
    <row r="228" spans="12:45" s="9" customFormat="1" x14ac:dyDescent="0.2">
      <c r="L228" s="147"/>
      <c r="M228" s="147"/>
      <c r="N228" s="147"/>
      <c r="O228" s="147"/>
      <c r="P228" s="10"/>
      <c r="Q228" s="10"/>
      <c r="X228" s="19"/>
      <c r="Y228" s="19"/>
      <c r="AD228" s="11"/>
      <c r="AE228" s="11"/>
      <c r="AN228" s="12"/>
      <c r="AO228" s="12"/>
      <c r="AR228" s="15"/>
      <c r="AS228" s="15"/>
    </row>
    <row r="229" spans="12:45" s="9" customFormat="1" x14ac:dyDescent="0.2">
      <c r="L229" s="147"/>
      <c r="M229" s="147"/>
      <c r="N229" s="147"/>
      <c r="O229" s="147"/>
      <c r="P229" s="10"/>
      <c r="Q229" s="10"/>
      <c r="X229" s="19"/>
      <c r="Y229" s="19"/>
      <c r="AD229" s="11"/>
      <c r="AE229" s="11"/>
      <c r="AN229" s="12"/>
      <c r="AO229" s="12"/>
      <c r="AR229" s="15"/>
      <c r="AS229" s="15"/>
    </row>
    <row r="230" spans="12:45" s="9" customFormat="1" x14ac:dyDescent="0.2">
      <c r="L230" s="147"/>
      <c r="M230" s="147"/>
      <c r="N230" s="147"/>
      <c r="O230" s="147"/>
      <c r="P230" s="10"/>
      <c r="Q230" s="10"/>
      <c r="X230" s="19"/>
      <c r="Y230" s="19"/>
      <c r="AD230" s="11"/>
      <c r="AE230" s="11"/>
      <c r="AN230" s="12"/>
      <c r="AO230" s="12"/>
      <c r="AR230" s="15"/>
      <c r="AS230" s="15"/>
    </row>
    <row r="231" spans="12:45" s="9" customFormat="1" x14ac:dyDescent="0.2">
      <c r="L231" s="147"/>
      <c r="M231" s="147"/>
      <c r="N231" s="147"/>
      <c r="O231" s="147"/>
      <c r="P231" s="10"/>
      <c r="Q231" s="10"/>
      <c r="X231" s="19"/>
      <c r="Y231" s="19"/>
      <c r="AD231" s="11"/>
      <c r="AE231" s="11"/>
      <c r="AN231" s="12"/>
      <c r="AO231" s="12"/>
      <c r="AR231" s="15"/>
      <c r="AS231" s="15"/>
    </row>
    <row r="232" spans="12:45" s="9" customFormat="1" x14ac:dyDescent="0.2">
      <c r="L232" s="147"/>
      <c r="M232" s="147"/>
      <c r="N232" s="147"/>
      <c r="O232" s="147"/>
      <c r="P232" s="10"/>
      <c r="Q232" s="10"/>
      <c r="X232" s="19"/>
      <c r="Y232" s="19"/>
      <c r="AD232" s="11"/>
      <c r="AE232" s="11"/>
      <c r="AN232" s="12"/>
      <c r="AO232" s="12"/>
      <c r="AR232" s="15"/>
      <c r="AS232" s="15"/>
    </row>
    <row r="233" spans="12:45" s="9" customFormat="1" x14ac:dyDescent="0.2">
      <c r="L233" s="147"/>
      <c r="M233" s="147"/>
      <c r="N233" s="147"/>
      <c r="O233" s="147"/>
      <c r="P233" s="10"/>
      <c r="Q233" s="10"/>
      <c r="X233" s="19"/>
      <c r="Y233" s="19"/>
      <c r="AD233" s="11"/>
      <c r="AE233" s="11"/>
      <c r="AN233" s="12"/>
      <c r="AO233" s="12"/>
      <c r="AR233" s="15"/>
      <c r="AS233" s="15"/>
    </row>
    <row r="234" spans="12:45" s="9" customFormat="1" x14ac:dyDescent="0.2">
      <c r="L234" s="147"/>
      <c r="M234" s="147"/>
      <c r="N234" s="147"/>
      <c r="O234" s="147"/>
      <c r="P234" s="10"/>
      <c r="Q234" s="10"/>
      <c r="X234" s="19"/>
      <c r="Y234" s="19"/>
      <c r="AD234" s="11"/>
      <c r="AE234" s="11"/>
      <c r="AN234" s="12"/>
      <c r="AO234" s="12"/>
      <c r="AR234" s="15"/>
      <c r="AS234" s="15"/>
    </row>
    <row r="235" spans="12:45" s="9" customFormat="1" x14ac:dyDescent="0.2">
      <c r="L235" s="147"/>
      <c r="M235" s="147"/>
      <c r="N235" s="147"/>
      <c r="O235" s="147"/>
      <c r="P235" s="10"/>
      <c r="Q235" s="10"/>
      <c r="X235" s="19"/>
      <c r="Y235" s="19"/>
      <c r="AD235" s="11"/>
      <c r="AE235" s="11"/>
      <c r="AN235" s="12"/>
      <c r="AO235" s="12"/>
      <c r="AR235" s="15"/>
      <c r="AS235" s="15"/>
    </row>
    <row r="236" spans="12:45" s="9" customFormat="1" x14ac:dyDescent="0.2">
      <c r="L236" s="147"/>
      <c r="M236" s="147"/>
      <c r="N236" s="147"/>
      <c r="O236" s="147"/>
      <c r="P236" s="10"/>
      <c r="Q236" s="10"/>
      <c r="X236" s="19"/>
      <c r="Y236" s="19"/>
      <c r="AD236" s="11"/>
      <c r="AE236" s="11"/>
      <c r="AN236" s="12"/>
      <c r="AO236" s="12"/>
      <c r="AR236" s="15"/>
      <c r="AS236" s="15"/>
    </row>
    <row r="237" spans="12:45" s="9" customFormat="1" x14ac:dyDescent="0.2">
      <c r="L237" s="147"/>
      <c r="M237" s="147"/>
      <c r="N237" s="147"/>
      <c r="O237" s="147"/>
      <c r="P237" s="10"/>
      <c r="Q237" s="10"/>
      <c r="X237" s="19"/>
      <c r="Y237" s="19"/>
      <c r="AD237" s="11"/>
      <c r="AE237" s="11"/>
      <c r="AN237" s="12"/>
      <c r="AO237" s="12"/>
      <c r="AR237" s="15"/>
      <c r="AS237" s="15"/>
    </row>
    <row r="238" spans="12:45" s="9" customFormat="1" x14ac:dyDescent="0.2">
      <c r="L238" s="147"/>
      <c r="M238" s="147"/>
      <c r="N238" s="147"/>
      <c r="O238" s="147"/>
      <c r="P238" s="10"/>
      <c r="Q238" s="10"/>
      <c r="X238" s="19"/>
      <c r="Y238" s="19"/>
      <c r="AD238" s="11"/>
      <c r="AE238" s="11"/>
      <c r="AN238" s="12"/>
      <c r="AO238" s="12"/>
      <c r="AR238" s="15"/>
      <c r="AS238" s="15"/>
    </row>
    <row r="239" spans="12:45" s="9" customFormat="1" x14ac:dyDescent="0.2">
      <c r="L239" s="147"/>
      <c r="M239" s="147"/>
      <c r="N239" s="147"/>
      <c r="O239" s="147"/>
      <c r="P239" s="10"/>
      <c r="Q239" s="10"/>
      <c r="X239" s="19"/>
      <c r="Y239" s="19"/>
      <c r="AD239" s="11"/>
      <c r="AE239" s="11"/>
      <c r="AN239" s="12"/>
      <c r="AO239" s="12"/>
      <c r="AR239" s="15"/>
      <c r="AS239" s="15"/>
    </row>
    <row r="240" spans="12:45" s="9" customFormat="1" x14ac:dyDescent="0.2">
      <c r="L240" s="147"/>
      <c r="M240" s="147"/>
      <c r="N240" s="147"/>
      <c r="O240" s="147"/>
      <c r="P240" s="10"/>
      <c r="Q240" s="10"/>
      <c r="X240" s="19"/>
      <c r="Y240" s="19"/>
      <c r="AD240" s="11"/>
      <c r="AE240" s="11"/>
      <c r="AN240" s="12"/>
      <c r="AO240" s="12"/>
      <c r="AR240" s="15"/>
      <c r="AS240" s="15"/>
    </row>
    <row r="241" spans="12:45" s="9" customFormat="1" x14ac:dyDescent="0.2">
      <c r="L241" s="147"/>
      <c r="M241" s="147"/>
      <c r="N241" s="147"/>
      <c r="O241" s="147"/>
      <c r="P241" s="10"/>
      <c r="Q241" s="10"/>
      <c r="X241" s="19"/>
      <c r="Y241" s="19"/>
      <c r="AD241" s="11"/>
      <c r="AE241" s="11"/>
      <c r="AN241" s="12"/>
      <c r="AO241" s="12"/>
      <c r="AR241" s="15"/>
      <c r="AS241" s="15"/>
    </row>
    <row r="242" spans="12:45" s="9" customFormat="1" x14ac:dyDescent="0.2">
      <c r="L242" s="147"/>
      <c r="M242" s="147"/>
      <c r="N242" s="147"/>
      <c r="O242" s="147"/>
      <c r="P242" s="10"/>
      <c r="Q242" s="10"/>
      <c r="X242" s="19"/>
      <c r="Y242" s="19"/>
      <c r="AD242" s="11"/>
      <c r="AE242" s="11"/>
      <c r="AN242" s="12"/>
      <c r="AO242" s="12"/>
      <c r="AR242" s="15"/>
      <c r="AS242" s="15"/>
    </row>
    <row r="243" spans="12:45" s="9" customFormat="1" x14ac:dyDescent="0.2">
      <c r="L243" s="147"/>
      <c r="M243" s="147"/>
      <c r="N243" s="147"/>
      <c r="O243" s="147"/>
      <c r="P243" s="10"/>
      <c r="Q243" s="10"/>
      <c r="X243" s="19"/>
      <c r="Y243" s="19"/>
      <c r="AD243" s="11"/>
      <c r="AE243" s="11"/>
      <c r="AN243" s="12"/>
      <c r="AO243" s="12"/>
      <c r="AR243" s="15"/>
      <c r="AS243" s="15"/>
    </row>
    <row r="244" spans="12:45" s="9" customFormat="1" x14ac:dyDescent="0.2">
      <c r="L244" s="147"/>
      <c r="M244" s="147"/>
      <c r="N244" s="147"/>
      <c r="O244" s="147"/>
      <c r="P244" s="10"/>
      <c r="Q244" s="10"/>
      <c r="X244" s="19"/>
      <c r="Y244" s="19"/>
      <c r="AD244" s="11"/>
      <c r="AE244" s="11"/>
      <c r="AN244" s="12"/>
      <c r="AO244" s="12"/>
      <c r="AR244" s="15"/>
      <c r="AS244" s="15"/>
    </row>
    <row r="245" spans="12:45" s="9" customFormat="1" x14ac:dyDescent="0.2">
      <c r="L245" s="147"/>
      <c r="M245" s="147"/>
      <c r="N245" s="147"/>
      <c r="O245" s="147"/>
      <c r="P245" s="10"/>
      <c r="Q245" s="10"/>
      <c r="X245" s="19"/>
      <c r="Y245" s="19"/>
      <c r="AD245" s="11"/>
      <c r="AE245" s="11"/>
      <c r="AN245" s="12"/>
      <c r="AO245" s="12"/>
      <c r="AR245" s="15"/>
      <c r="AS245" s="15"/>
    </row>
    <row r="246" spans="12:45" s="9" customFormat="1" x14ac:dyDescent="0.2">
      <c r="L246" s="147"/>
      <c r="M246" s="147"/>
      <c r="N246" s="147"/>
      <c r="O246" s="147"/>
      <c r="P246" s="10"/>
      <c r="Q246" s="10"/>
      <c r="X246" s="19"/>
      <c r="Y246" s="19"/>
      <c r="AD246" s="11"/>
      <c r="AE246" s="11"/>
      <c r="AN246" s="12"/>
      <c r="AO246" s="12"/>
      <c r="AR246" s="15"/>
      <c r="AS246" s="15"/>
    </row>
    <row r="247" spans="12:45" s="9" customFormat="1" x14ac:dyDescent="0.2">
      <c r="L247" s="147"/>
      <c r="M247" s="147"/>
      <c r="N247" s="147"/>
      <c r="O247" s="147"/>
      <c r="P247" s="10"/>
      <c r="Q247" s="10"/>
      <c r="X247" s="19"/>
      <c r="Y247" s="19"/>
      <c r="AD247" s="11"/>
      <c r="AE247" s="11"/>
      <c r="AN247" s="12"/>
      <c r="AO247" s="12"/>
      <c r="AR247" s="15"/>
      <c r="AS247" s="15"/>
    </row>
    <row r="248" spans="12:45" s="9" customFormat="1" x14ac:dyDescent="0.2">
      <c r="L248" s="147"/>
      <c r="M248" s="147"/>
      <c r="N248" s="147"/>
      <c r="O248" s="147"/>
      <c r="P248" s="10"/>
      <c r="Q248" s="10"/>
      <c r="X248" s="19"/>
      <c r="Y248" s="19"/>
      <c r="AD248" s="11"/>
      <c r="AE248" s="11"/>
      <c r="AN248" s="12"/>
      <c r="AO248" s="12"/>
      <c r="AR248" s="15"/>
      <c r="AS248" s="15"/>
    </row>
    <row r="249" spans="12:45" s="9" customFormat="1" x14ac:dyDescent="0.2">
      <c r="L249" s="147"/>
      <c r="M249" s="147"/>
      <c r="N249" s="147"/>
      <c r="O249" s="147"/>
      <c r="P249" s="10"/>
      <c r="Q249" s="10"/>
      <c r="X249" s="19"/>
      <c r="Y249" s="19"/>
      <c r="AD249" s="11"/>
      <c r="AE249" s="11"/>
      <c r="AN249" s="12"/>
      <c r="AO249" s="12"/>
      <c r="AR249" s="15"/>
      <c r="AS249" s="15"/>
    </row>
    <row r="250" spans="12:45" s="9" customFormat="1" x14ac:dyDescent="0.2">
      <c r="L250" s="147"/>
      <c r="M250" s="147"/>
      <c r="N250" s="147"/>
      <c r="O250" s="147"/>
      <c r="P250" s="10"/>
      <c r="Q250" s="10"/>
      <c r="X250" s="19"/>
      <c r="Y250" s="19"/>
      <c r="AD250" s="11"/>
      <c r="AE250" s="11"/>
      <c r="AN250" s="12"/>
      <c r="AO250" s="12"/>
      <c r="AR250" s="15"/>
      <c r="AS250" s="15"/>
    </row>
    <row r="251" spans="12:45" s="9" customFormat="1" x14ac:dyDescent="0.2">
      <c r="L251" s="147"/>
      <c r="M251" s="147"/>
      <c r="N251" s="147"/>
      <c r="O251" s="147"/>
      <c r="P251" s="10"/>
      <c r="Q251" s="10"/>
      <c r="X251" s="19"/>
      <c r="Y251" s="19"/>
      <c r="AD251" s="11"/>
      <c r="AE251" s="11"/>
      <c r="AN251" s="12"/>
      <c r="AO251" s="12"/>
      <c r="AR251" s="15"/>
      <c r="AS251" s="15"/>
    </row>
    <row r="252" spans="12:45" s="9" customFormat="1" x14ac:dyDescent="0.2">
      <c r="L252" s="147"/>
      <c r="M252" s="147"/>
      <c r="N252" s="147"/>
      <c r="O252" s="147"/>
      <c r="P252" s="10"/>
      <c r="Q252" s="10"/>
      <c r="X252" s="19"/>
      <c r="Y252" s="19"/>
      <c r="AD252" s="11"/>
      <c r="AE252" s="11"/>
      <c r="AN252" s="12"/>
      <c r="AO252" s="12"/>
      <c r="AR252" s="15"/>
      <c r="AS252" s="15"/>
    </row>
    <row r="253" spans="12:45" s="9" customFormat="1" x14ac:dyDescent="0.2">
      <c r="L253" s="147"/>
      <c r="M253" s="147"/>
      <c r="N253" s="147"/>
      <c r="O253" s="147"/>
      <c r="P253" s="10"/>
      <c r="Q253" s="10"/>
      <c r="X253" s="19"/>
      <c r="Y253" s="19"/>
      <c r="AD253" s="11"/>
      <c r="AE253" s="11"/>
      <c r="AN253" s="12"/>
      <c r="AO253" s="12"/>
      <c r="AR253" s="15"/>
      <c r="AS253" s="15"/>
    </row>
    <row r="254" spans="12:45" s="9" customFormat="1" x14ac:dyDescent="0.2">
      <c r="L254" s="147"/>
      <c r="M254" s="147"/>
      <c r="N254" s="147"/>
      <c r="O254" s="147"/>
      <c r="P254" s="10"/>
      <c r="Q254" s="10"/>
      <c r="X254" s="19"/>
      <c r="Y254" s="19"/>
      <c r="AD254" s="11"/>
      <c r="AE254" s="11"/>
      <c r="AN254" s="12"/>
      <c r="AO254" s="12"/>
      <c r="AR254" s="15"/>
      <c r="AS254" s="15"/>
    </row>
    <row r="255" spans="12:45" s="9" customFormat="1" x14ac:dyDescent="0.2">
      <c r="L255" s="147"/>
      <c r="M255" s="147"/>
      <c r="N255" s="147"/>
      <c r="O255" s="147"/>
      <c r="P255" s="10"/>
      <c r="Q255" s="10"/>
      <c r="X255" s="19"/>
      <c r="Y255" s="19"/>
      <c r="AD255" s="11"/>
      <c r="AE255" s="11"/>
      <c r="AN255" s="12"/>
      <c r="AO255" s="12"/>
      <c r="AR255" s="15"/>
      <c r="AS255" s="15"/>
    </row>
    <row r="256" spans="12:45" s="9" customFormat="1" x14ac:dyDescent="0.2">
      <c r="L256" s="147"/>
      <c r="M256" s="147"/>
      <c r="N256" s="147"/>
      <c r="O256" s="147"/>
      <c r="P256" s="10"/>
      <c r="Q256" s="10"/>
      <c r="X256" s="19"/>
      <c r="Y256" s="19"/>
      <c r="AD256" s="11"/>
      <c r="AE256" s="11"/>
      <c r="AN256" s="12"/>
      <c r="AO256" s="12"/>
      <c r="AR256" s="15"/>
      <c r="AS256" s="15"/>
    </row>
    <row r="257" spans="12:45" s="9" customFormat="1" x14ac:dyDescent="0.2">
      <c r="L257" s="147"/>
      <c r="M257" s="147"/>
      <c r="N257" s="147"/>
      <c r="O257" s="147"/>
      <c r="P257" s="10"/>
      <c r="Q257" s="10"/>
      <c r="X257" s="19"/>
      <c r="Y257" s="19"/>
      <c r="AD257" s="11"/>
      <c r="AE257" s="11"/>
      <c r="AN257" s="12"/>
      <c r="AO257" s="12"/>
      <c r="AR257" s="15"/>
      <c r="AS257" s="15"/>
    </row>
    <row r="258" spans="12:45" s="9" customFormat="1" x14ac:dyDescent="0.2">
      <c r="L258" s="147"/>
      <c r="M258" s="147"/>
      <c r="N258" s="147"/>
      <c r="O258" s="147"/>
      <c r="P258" s="10"/>
      <c r="Q258" s="10"/>
      <c r="X258" s="19"/>
      <c r="Y258" s="19"/>
      <c r="AD258" s="11"/>
      <c r="AE258" s="11"/>
      <c r="AN258" s="12"/>
      <c r="AO258" s="12"/>
      <c r="AR258" s="15"/>
      <c r="AS258" s="15"/>
    </row>
    <row r="259" spans="12:45" s="9" customFormat="1" x14ac:dyDescent="0.2">
      <c r="L259" s="147"/>
      <c r="M259" s="147"/>
      <c r="N259" s="147"/>
      <c r="O259" s="147"/>
      <c r="P259" s="10"/>
      <c r="Q259" s="10"/>
      <c r="X259" s="19"/>
      <c r="Y259" s="19"/>
      <c r="AD259" s="11"/>
      <c r="AE259" s="11"/>
      <c r="AN259" s="12"/>
      <c r="AO259" s="12"/>
      <c r="AR259" s="15"/>
      <c r="AS259" s="15"/>
    </row>
    <row r="260" spans="12:45" s="9" customFormat="1" x14ac:dyDescent="0.2">
      <c r="L260" s="147"/>
      <c r="M260" s="147"/>
      <c r="N260" s="147"/>
      <c r="O260" s="147"/>
      <c r="P260" s="10"/>
      <c r="Q260" s="10"/>
      <c r="X260" s="19"/>
      <c r="Y260" s="19"/>
      <c r="AD260" s="11"/>
      <c r="AE260" s="11"/>
      <c r="AN260" s="12"/>
      <c r="AO260" s="12"/>
      <c r="AR260" s="15"/>
      <c r="AS260" s="15"/>
    </row>
    <row r="261" spans="12:45" s="9" customFormat="1" x14ac:dyDescent="0.2">
      <c r="L261" s="147"/>
      <c r="M261" s="147"/>
      <c r="N261" s="147"/>
      <c r="O261" s="147"/>
      <c r="P261" s="10"/>
      <c r="Q261" s="10"/>
      <c r="X261" s="19"/>
      <c r="Y261" s="19"/>
      <c r="AD261" s="11"/>
      <c r="AE261" s="11"/>
      <c r="AN261" s="12"/>
      <c r="AO261" s="12"/>
      <c r="AR261" s="15"/>
      <c r="AS261" s="15"/>
    </row>
    <row r="262" spans="12:45" s="9" customFormat="1" x14ac:dyDescent="0.2">
      <c r="L262" s="147"/>
      <c r="M262" s="147"/>
      <c r="N262" s="147"/>
      <c r="O262" s="147"/>
      <c r="P262" s="10"/>
      <c r="Q262" s="10"/>
      <c r="X262" s="19"/>
      <c r="Y262" s="19"/>
      <c r="AD262" s="11"/>
      <c r="AE262" s="11"/>
      <c r="AN262" s="12"/>
      <c r="AO262" s="12"/>
      <c r="AR262" s="15"/>
      <c r="AS262" s="15"/>
    </row>
    <row r="263" spans="12:45" s="9" customFormat="1" x14ac:dyDescent="0.2">
      <c r="L263" s="147"/>
      <c r="M263" s="147"/>
      <c r="N263" s="147"/>
      <c r="O263" s="147"/>
      <c r="P263" s="10"/>
      <c r="Q263" s="10"/>
      <c r="X263" s="19"/>
      <c r="Y263" s="19"/>
      <c r="AD263" s="11"/>
      <c r="AE263" s="11"/>
      <c r="AN263" s="12"/>
      <c r="AO263" s="12"/>
      <c r="AR263" s="15"/>
      <c r="AS263" s="15"/>
    </row>
    <row r="264" spans="12:45" s="9" customFormat="1" x14ac:dyDescent="0.2">
      <c r="L264" s="147"/>
      <c r="M264" s="147"/>
      <c r="N264" s="147"/>
      <c r="O264" s="147"/>
      <c r="P264" s="10"/>
      <c r="Q264" s="10"/>
      <c r="X264" s="19"/>
      <c r="Y264" s="19"/>
      <c r="AD264" s="11"/>
      <c r="AE264" s="11"/>
      <c r="AN264" s="12"/>
      <c r="AO264" s="12"/>
      <c r="AR264" s="15"/>
      <c r="AS264" s="15"/>
    </row>
    <row r="265" spans="12:45" s="9" customFormat="1" x14ac:dyDescent="0.2">
      <c r="L265" s="147"/>
      <c r="M265" s="147"/>
      <c r="N265" s="147"/>
      <c r="O265" s="147"/>
      <c r="P265" s="10"/>
      <c r="Q265" s="10"/>
      <c r="X265" s="19"/>
      <c r="Y265" s="19"/>
      <c r="AD265" s="11"/>
      <c r="AE265" s="11"/>
      <c r="AN265" s="12"/>
      <c r="AO265" s="12"/>
      <c r="AR265" s="15"/>
      <c r="AS265" s="15"/>
    </row>
    <row r="266" spans="12:45" s="9" customFormat="1" x14ac:dyDescent="0.2">
      <c r="L266" s="147"/>
      <c r="M266" s="147"/>
      <c r="N266" s="147"/>
      <c r="O266" s="147"/>
      <c r="P266" s="10"/>
      <c r="Q266" s="10"/>
      <c r="X266" s="19"/>
      <c r="Y266" s="19"/>
      <c r="AD266" s="11"/>
      <c r="AE266" s="11"/>
      <c r="AN266" s="12"/>
      <c r="AO266" s="12"/>
      <c r="AR266" s="15"/>
      <c r="AS266" s="15"/>
    </row>
    <row r="267" spans="12:45" s="9" customFormat="1" x14ac:dyDescent="0.2">
      <c r="L267" s="147"/>
      <c r="M267" s="147"/>
      <c r="N267" s="147"/>
      <c r="O267" s="147"/>
      <c r="P267" s="10"/>
      <c r="Q267" s="10"/>
      <c r="X267" s="19"/>
      <c r="Y267" s="19"/>
      <c r="AD267" s="11"/>
      <c r="AE267" s="11"/>
      <c r="AN267" s="12"/>
      <c r="AO267" s="12"/>
      <c r="AR267" s="15"/>
      <c r="AS267" s="15"/>
    </row>
    <row r="268" spans="12:45" s="9" customFormat="1" x14ac:dyDescent="0.2">
      <c r="L268" s="147"/>
      <c r="M268" s="147"/>
      <c r="N268" s="147"/>
      <c r="O268" s="147"/>
      <c r="P268" s="10"/>
      <c r="Q268" s="10"/>
      <c r="X268" s="19"/>
      <c r="Y268" s="19"/>
      <c r="AD268" s="11"/>
      <c r="AE268" s="11"/>
      <c r="AN268" s="12"/>
      <c r="AO268" s="12"/>
      <c r="AR268" s="15"/>
      <c r="AS268" s="15"/>
    </row>
    <row r="269" spans="12:45" s="9" customFormat="1" x14ac:dyDescent="0.2">
      <c r="L269" s="147"/>
      <c r="M269" s="147"/>
      <c r="N269" s="147"/>
      <c r="O269" s="147"/>
      <c r="P269" s="10"/>
      <c r="Q269" s="10"/>
      <c r="X269" s="19"/>
      <c r="Y269" s="19"/>
      <c r="AD269" s="11"/>
      <c r="AE269" s="11"/>
      <c r="AN269" s="12"/>
      <c r="AO269" s="12"/>
      <c r="AR269" s="15"/>
      <c r="AS269" s="15"/>
    </row>
    <row r="270" spans="12:45" s="9" customFormat="1" x14ac:dyDescent="0.2">
      <c r="L270" s="147"/>
      <c r="M270" s="147"/>
      <c r="N270" s="147"/>
      <c r="O270" s="147"/>
      <c r="P270" s="10"/>
      <c r="Q270" s="10"/>
      <c r="X270" s="19"/>
      <c r="Y270" s="19"/>
      <c r="AD270" s="11"/>
      <c r="AE270" s="11"/>
      <c r="AN270" s="12"/>
      <c r="AO270" s="12"/>
      <c r="AR270" s="15"/>
      <c r="AS270" s="15"/>
    </row>
    <row r="271" spans="12:45" s="9" customFormat="1" x14ac:dyDescent="0.2">
      <c r="L271" s="147"/>
      <c r="M271" s="147"/>
      <c r="N271" s="147"/>
      <c r="O271" s="147"/>
      <c r="P271" s="10"/>
      <c r="Q271" s="10"/>
      <c r="X271" s="19"/>
      <c r="Y271" s="19"/>
      <c r="AD271" s="11"/>
      <c r="AE271" s="11"/>
      <c r="AN271" s="12"/>
      <c r="AO271" s="12"/>
      <c r="AR271" s="15"/>
      <c r="AS271" s="15"/>
    </row>
    <row r="272" spans="12:45" s="9" customFormat="1" x14ac:dyDescent="0.2">
      <c r="L272" s="147"/>
      <c r="M272" s="147"/>
      <c r="N272" s="147"/>
      <c r="O272" s="147"/>
      <c r="P272" s="10"/>
      <c r="Q272" s="10"/>
      <c r="X272" s="19"/>
      <c r="Y272" s="19"/>
      <c r="AD272" s="11"/>
      <c r="AE272" s="11"/>
      <c r="AN272" s="12"/>
      <c r="AO272" s="12"/>
      <c r="AR272" s="15"/>
      <c r="AS272" s="15"/>
    </row>
    <row r="273" spans="12:45" s="9" customFormat="1" x14ac:dyDescent="0.2">
      <c r="L273" s="147"/>
      <c r="M273" s="147"/>
      <c r="N273" s="147"/>
      <c r="O273" s="147"/>
      <c r="P273" s="10"/>
      <c r="Q273" s="10"/>
      <c r="X273" s="19"/>
      <c r="Y273" s="19"/>
      <c r="AD273" s="11"/>
      <c r="AE273" s="11"/>
      <c r="AN273" s="12"/>
      <c r="AO273" s="12"/>
      <c r="AR273" s="15"/>
      <c r="AS273" s="15"/>
    </row>
    <row r="274" spans="12:45" s="9" customFormat="1" x14ac:dyDescent="0.2">
      <c r="L274" s="147"/>
      <c r="M274" s="147"/>
      <c r="N274" s="147"/>
      <c r="O274" s="147"/>
      <c r="P274" s="10"/>
      <c r="Q274" s="10"/>
      <c r="X274" s="19"/>
      <c r="Y274" s="19"/>
      <c r="AD274" s="11"/>
      <c r="AE274" s="11"/>
      <c r="AN274" s="12"/>
      <c r="AO274" s="12"/>
      <c r="AR274" s="15"/>
      <c r="AS274" s="15"/>
    </row>
    <row r="275" spans="12:45" s="9" customFormat="1" x14ac:dyDescent="0.2">
      <c r="L275" s="147"/>
      <c r="M275" s="147"/>
      <c r="N275" s="147"/>
      <c r="O275" s="147"/>
      <c r="P275" s="10"/>
      <c r="Q275" s="10"/>
      <c r="X275" s="19"/>
      <c r="Y275" s="19"/>
      <c r="AD275" s="11"/>
      <c r="AE275" s="11"/>
      <c r="AN275" s="12"/>
      <c r="AO275" s="12"/>
      <c r="AR275" s="15"/>
      <c r="AS275" s="15"/>
    </row>
    <row r="276" spans="12:45" s="9" customFormat="1" x14ac:dyDescent="0.2">
      <c r="L276" s="147"/>
      <c r="M276" s="147"/>
      <c r="N276" s="147"/>
      <c r="O276" s="147"/>
      <c r="P276" s="10"/>
      <c r="Q276" s="10"/>
      <c r="X276" s="19"/>
      <c r="Y276" s="19"/>
      <c r="AD276" s="11"/>
      <c r="AE276" s="11"/>
      <c r="AN276" s="12"/>
      <c r="AO276" s="12"/>
      <c r="AR276" s="15"/>
      <c r="AS276" s="15"/>
    </row>
    <row r="277" spans="12:45" s="9" customFormat="1" x14ac:dyDescent="0.2">
      <c r="L277" s="147"/>
      <c r="M277" s="147"/>
      <c r="N277" s="147"/>
      <c r="O277" s="147"/>
      <c r="P277" s="10"/>
      <c r="Q277" s="10"/>
      <c r="X277" s="19"/>
      <c r="Y277" s="19"/>
      <c r="AD277" s="11"/>
      <c r="AE277" s="11"/>
      <c r="AN277" s="12"/>
      <c r="AO277" s="12"/>
      <c r="AR277" s="15"/>
      <c r="AS277" s="15"/>
    </row>
    <row r="278" spans="12:45" s="9" customFormat="1" x14ac:dyDescent="0.2">
      <c r="L278" s="147"/>
      <c r="M278" s="147"/>
      <c r="N278" s="147"/>
      <c r="O278" s="147"/>
      <c r="P278" s="10"/>
      <c r="Q278" s="10"/>
      <c r="X278" s="19"/>
      <c r="Y278" s="19"/>
      <c r="AD278" s="11"/>
      <c r="AE278" s="11"/>
      <c r="AN278" s="12"/>
      <c r="AO278" s="12"/>
      <c r="AR278" s="15"/>
      <c r="AS278" s="15"/>
    </row>
    <row r="279" spans="12:45" s="9" customFormat="1" x14ac:dyDescent="0.2">
      <c r="L279" s="147"/>
      <c r="M279" s="147"/>
      <c r="N279" s="147"/>
      <c r="O279" s="147"/>
      <c r="P279" s="10"/>
      <c r="Q279" s="10"/>
      <c r="X279" s="19"/>
      <c r="Y279" s="19"/>
      <c r="AD279" s="11"/>
      <c r="AE279" s="11"/>
      <c r="AN279" s="12"/>
      <c r="AO279" s="12"/>
      <c r="AR279" s="15"/>
      <c r="AS279" s="15"/>
    </row>
    <row r="280" spans="12:45" s="9" customFormat="1" x14ac:dyDescent="0.2">
      <c r="L280" s="147"/>
      <c r="M280" s="147"/>
      <c r="N280" s="147"/>
      <c r="O280" s="147"/>
      <c r="P280" s="10"/>
      <c r="Q280" s="10"/>
      <c r="X280" s="19"/>
      <c r="Y280" s="19"/>
      <c r="AD280" s="11"/>
      <c r="AE280" s="11"/>
      <c r="AN280" s="12"/>
      <c r="AO280" s="12"/>
      <c r="AR280" s="15"/>
      <c r="AS280" s="15"/>
    </row>
    <row r="281" spans="12:45" s="9" customFormat="1" x14ac:dyDescent="0.2">
      <c r="L281" s="147"/>
      <c r="M281" s="147"/>
      <c r="N281" s="147"/>
      <c r="O281" s="147"/>
      <c r="P281" s="10"/>
      <c r="Q281" s="10"/>
      <c r="X281" s="19"/>
      <c r="Y281" s="19"/>
      <c r="AD281" s="11"/>
      <c r="AE281" s="11"/>
      <c r="AN281" s="12"/>
      <c r="AO281" s="12"/>
      <c r="AR281" s="15"/>
      <c r="AS281" s="15"/>
    </row>
    <row r="282" spans="12:45" s="9" customFormat="1" x14ac:dyDescent="0.2">
      <c r="L282" s="147"/>
      <c r="M282" s="147"/>
      <c r="N282" s="147"/>
      <c r="O282" s="147"/>
      <c r="P282" s="10"/>
      <c r="Q282" s="10"/>
      <c r="X282" s="19"/>
      <c r="Y282" s="19"/>
      <c r="AD282" s="11"/>
      <c r="AE282" s="11"/>
      <c r="AN282" s="12"/>
      <c r="AO282" s="12"/>
      <c r="AR282" s="15"/>
      <c r="AS282" s="15"/>
    </row>
    <row r="283" spans="12:45" s="9" customFormat="1" x14ac:dyDescent="0.2">
      <c r="L283" s="147"/>
      <c r="M283" s="147"/>
      <c r="N283" s="147"/>
      <c r="O283" s="147"/>
      <c r="P283" s="10"/>
      <c r="Q283" s="10"/>
      <c r="X283" s="19"/>
      <c r="Y283" s="19"/>
      <c r="AD283" s="11"/>
      <c r="AE283" s="11"/>
      <c r="AN283" s="12"/>
      <c r="AO283" s="12"/>
      <c r="AR283" s="15"/>
      <c r="AS283" s="15"/>
    </row>
    <row r="284" spans="12:45" s="9" customFormat="1" x14ac:dyDescent="0.2">
      <c r="L284" s="147"/>
      <c r="M284" s="147"/>
      <c r="N284" s="147"/>
      <c r="O284" s="147"/>
      <c r="P284" s="10"/>
      <c r="Q284" s="10"/>
      <c r="X284" s="19"/>
      <c r="Y284" s="19"/>
      <c r="AD284" s="11"/>
      <c r="AE284" s="11"/>
      <c r="AN284" s="12"/>
      <c r="AO284" s="12"/>
      <c r="AR284" s="15"/>
      <c r="AS284" s="15"/>
    </row>
    <row r="285" spans="12:45" s="9" customFormat="1" x14ac:dyDescent="0.2">
      <c r="L285" s="147"/>
      <c r="M285" s="147"/>
      <c r="N285" s="147"/>
      <c r="O285" s="147"/>
      <c r="P285" s="10"/>
      <c r="Q285" s="10"/>
      <c r="X285" s="19"/>
      <c r="Y285" s="19"/>
      <c r="AD285" s="11"/>
      <c r="AE285" s="11"/>
      <c r="AN285" s="12"/>
      <c r="AO285" s="12"/>
      <c r="AR285" s="15"/>
      <c r="AS285" s="15"/>
    </row>
    <row r="286" spans="12:45" s="9" customFormat="1" x14ac:dyDescent="0.2">
      <c r="L286" s="147"/>
      <c r="M286" s="147"/>
      <c r="N286" s="147"/>
      <c r="O286" s="147"/>
      <c r="P286" s="10"/>
      <c r="Q286" s="10"/>
      <c r="X286" s="19"/>
      <c r="Y286" s="19"/>
      <c r="AD286" s="11"/>
      <c r="AE286" s="11"/>
      <c r="AN286" s="12"/>
      <c r="AO286" s="12"/>
      <c r="AR286" s="15"/>
      <c r="AS286" s="15"/>
    </row>
    <row r="287" spans="12:45" s="9" customFormat="1" x14ac:dyDescent="0.2">
      <c r="L287" s="147"/>
      <c r="M287" s="147"/>
      <c r="N287" s="147"/>
      <c r="O287" s="147"/>
      <c r="P287" s="10"/>
      <c r="Q287" s="10"/>
      <c r="X287" s="19"/>
      <c r="Y287" s="19"/>
      <c r="AD287" s="11"/>
      <c r="AE287" s="11"/>
      <c r="AN287" s="12"/>
      <c r="AO287" s="12"/>
      <c r="AR287" s="15"/>
      <c r="AS287" s="15"/>
    </row>
    <row r="288" spans="12:45" s="9" customFormat="1" x14ac:dyDescent="0.2">
      <c r="L288" s="147"/>
      <c r="M288" s="147"/>
      <c r="N288" s="147"/>
      <c r="O288" s="147"/>
      <c r="P288" s="10"/>
      <c r="Q288" s="10"/>
      <c r="X288" s="19"/>
      <c r="Y288" s="19"/>
      <c r="AD288" s="11"/>
      <c r="AE288" s="11"/>
      <c r="AN288" s="12"/>
      <c r="AO288" s="12"/>
      <c r="AR288" s="15"/>
      <c r="AS288" s="15"/>
    </row>
    <row r="289" spans="12:45" s="9" customFormat="1" x14ac:dyDescent="0.2">
      <c r="L289" s="147"/>
      <c r="M289" s="147"/>
      <c r="N289" s="147"/>
      <c r="O289" s="147"/>
      <c r="P289" s="10"/>
      <c r="Q289" s="10"/>
      <c r="X289" s="19"/>
      <c r="Y289" s="19"/>
      <c r="AD289" s="11"/>
      <c r="AE289" s="11"/>
      <c r="AN289" s="12"/>
      <c r="AO289" s="12"/>
      <c r="AR289" s="15"/>
      <c r="AS289" s="15"/>
    </row>
    <row r="290" spans="12:45" s="9" customFormat="1" x14ac:dyDescent="0.2">
      <c r="L290" s="147"/>
      <c r="M290" s="147"/>
      <c r="N290" s="147"/>
      <c r="O290" s="147"/>
      <c r="P290" s="10"/>
      <c r="Q290" s="10"/>
      <c r="X290" s="19"/>
      <c r="Y290" s="19"/>
      <c r="AD290" s="11"/>
      <c r="AE290" s="11"/>
      <c r="AN290" s="12"/>
      <c r="AO290" s="12"/>
      <c r="AR290" s="15"/>
      <c r="AS290" s="15"/>
    </row>
    <row r="291" spans="12:45" s="9" customFormat="1" x14ac:dyDescent="0.2">
      <c r="L291" s="147"/>
      <c r="M291" s="147"/>
      <c r="N291" s="147"/>
      <c r="O291" s="147"/>
      <c r="P291" s="10"/>
      <c r="Q291" s="10"/>
      <c r="X291" s="19"/>
      <c r="Y291" s="19"/>
      <c r="AD291" s="11"/>
      <c r="AE291" s="11"/>
      <c r="AN291" s="12"/>
      <c r="AO291" s="12"/>
      <c r="AR291" s="15"/>
      <c r="AS291" s="15"/>
    </row>
    <row r="292" spans="12:45" s="9" customFormat="1" x14ac:dyDescent="0.2">
      <c r="L292" s="147"/>
      <c r="M292" s="147"/>
      <c r="N292" s="147"/>
      <c r="O292" s="147"/>
      <c r="P292" s="10"/>
      <c r="Q292" s="10"/>
      <c r="X292" s="19"/>
      <c r="Y292" s="19"/>
      <c r="AD292" s="11"/>
      <c r="AE292" s="11"/>
      <c r="AN292" s="12"/>
      <c r="AO292" s="12"/>
      <c r="AR292" s="15"/>
      <c r="AS292" s="15"/>
    </row>
    <row r="293" spans="12:45" s="9" customFormat="1" x14ac:dyDescent="0.2">
      <c r="L293" s="147"/>
      <c r="M293" s="147"/>
      <c r="N293" s="147"/>
      <c r="O293" s="147"/>
      <c r="P293" s="10"/>
      <c r="Q293" s="10"/>
      <c r="X293" s="19"/>
      <c r="Y293" s="19"/>
      <c r="AD293" s="11"/>
      <c r="AE293" s="11"/>
      <c r="AN293" s="12"/>
      <c r="AO293" s="12"/>
      <c r="AR293" s="15"/>
      <c r="AS293" s="15"/>
    </row>
    <row r="294" spans="12:45" s="9" customFormat="1" x14ac:dyDescent="0.2">
      <c r="L294" s="147"/>
      <c r="M294" s="147"/>
      <c r="N294" s="147"/>
      <c r="O294" s="147"/>
      <c r="P294" s="10"/>
      <c r="Q294" s="10"/>
      <c r="X294" s="19"/>
      <c r="Y294" s="19"/>
      <c r="AD294" s="11"/>
      <c r="AE294" s="11"/>
      <c r="AN294" s="12"/>
      <c r="AO294" s="12"/>
      <c r="AR294" s="15"/>
      <c r="AS294" s="15"/>
    </row>
    <row r="295" spans="12:45" s="9" customFormat="1" x14ac:dyDescent="0.2">
      <c r="L295" s="147"/>
      <c r="M295" s="147"/>
      <c r="N295" s="147"/>
      <c r="O295" s="147"/>
      <c r="P295" s="10"/>
      <c r="Q295" s="10"/>
      <c r="X295" s="19"/>
      <c r="Y295" s="19"/>
      <c r="AD295" s="11"/>
      <c r="AE295" s="11"/>
      <c r="AN295" s="12"/>
      <c r="AO295" s="12"/>
      <c r="AR295" s="15"/>
      <c r="AS295" s="15"/>
    </row>
    <row r="296" spans="12:45" s="9" customFormat="1" x14ac:dyDescent="0.2">
      <c r="L296" s="147"/>
      <c r="M296" s="147"/>
      <c r="N296" s="147"/>
      <c r="O296" s="147"/>
      <c r="P296" s="10"/>
      <c r="Q296" s="10"/>
      <c r="X296" s="19"/>
      <c r="Y296" s="19"/>
      <c r="AD296" s="11"/>
      <c r="AE296" s="11"/>
      <c r="AN296" s="12"/>
      <c r="AO296" s="12"/>
      <c r="AR296" s="15"/>
      <c r="AS296" s="15"/>
    </row>
    <row r="297" spans="12:45" s="9" customFormat="1" x14ac:dyDescent="0.2">
      <c r="L297" s="147"/>
      <c r="M297" s="147"/>
      <c r="N297" s="147"/>
      <c r="O297" s="147"/>
      <c r="P297" s="10"/>
      <c r="Q297" s="10"/>
      <c r="X297" s="19"/>
      <c r="Y297" s="19"/>
      <c r="AD297" s="11"/>
      <c r="AE297" s="11"/>
      <c r="AN297" s="12"/>
      <c r="AO297" s="12"/>
      <c r="AR297" s="15"/>
      <c r="AS297" s="15"/>
    </row>
    <row r="298" spans="12:45" s="9" customFormat="1" x14ac:dyDescent="0.2">
      <c r="L298" s="147"/>
      <c r="M298" s="147"/>
      <c r="N298" s="147"/>
      <c r="O298" s="147"/>
      <c r="P298" s="10"/>
      <c r="Q298" s="10"/>
      <c r="X298" s="19"/>
      <c r="Y298" s="19"/>
      <c r="AD298" s="11"/>
      <c r="AE298" s="11"/>
      <c r="AN298" s="12"/>
      <c r="AO298" s="12"/>
      <c r="AR298" s="15"/>
      <c r="AS298" s="15"/>
    </row>
    <row r="299" spans="12:45" s="9" customFormat="1" x14ac:dyDescent="0.2">
      <c r="L299" s="147"/>
      <c r="M299" s="147"/>
      <c r="N299" s="147"/>
      <c r="O299" s="147"/>
      <c r="P299" s="10"/>
      <c r="Q299" s="10"/>
      <c r="X299" s="19"/>
      <c r="Y299" s="19"/>
      <c r="AD299" s="11"/>
      <c r="AE299" s="11"/>
      <c r="AN299" s="12"/>
      <c r="AO299" s="12"/>
      <c r="AR299" s="15"/>
      <c r="AS299" s="15"/>
    </row>
    <row r="300" spans="12:45" s="9" customFormat="1" x14ac:dyDescent="0.2">
      <c r="L300" s="147"/>
      <c r="M300" s="147"/>
      <c r="N300" s="147"/>
      <c r="O300" s="147"/>
      <c r="P300" s="10"/>
      <c r="Q300" s="10"/>
      <c r="X300" s="19"/>
      <c r="Y300" s="19"/>
      <c r="AD300" s="11"/>
      <c r="AE300" s="11"/>
      <c r="AN300" s="12"/>
      <c r="AO300" s="12"/>
      <c r="AR300" s="15"/>
      <c r="AS300" s="15"/>
    </row>
    <row r="301" spans="12:45" s="9" customFormat="1" x14ac:dyDescent="0.2">
      <c r="L301" s="147"/>
      <c r="M301" s="147"/>
      <c r="N301" s="147"/>
      <c r="O301" s="147"/>
      <c r="P301" s="10"/>
      <c r="Q301" s="10"/>
      <c r="X301" s="19"/>
      <c r="Y301" s="19"/>
      <c r="AD301" s="11"/>
      <c r="AE301" s="11"/>
      <c r="AN301" s="12"/>
      <c r="AO301" s="12"/>
      <c r="AR301" s="15"/>
      <c r="AS301" s="15"/>
    </row>
    <row r="302" spans="12:45" s="9" customFormat="1" x14ac:dyDescent="0.2">
      <c r="L302" s="147"/>
      <c r="M302" s="147"/>
      <c r="N302" s="147"/>
      <c r="O302" s="147"/>
      <c r="P302" s="10"/>
      <c r="Q302" s="10"/>
      <c r="X302" s="19"/>
      <c r="Y302" s="19"/>
      <c r="AD302" s="11"/>
      <c r="AE302" s="11"/>
      <c r="AN302" s="12"/>
      <c r="AO302" s="12"/>
      <c r="AR302" s="15"/>
      <c r="AS302" s="15"/>
    </row>
    <row r="303" spans="12:45" s="9" customFormat="1" x14ac:dyDescent="0.2">
      <c r="L303" s="147"/>
      <c r="M303" s="147"/>
      <c r="N303" s="147"/>
      <c r="O303" s="147"/>
      <c r="P303" s="10"/>
      <c r="Q303" s="10"/>
      <c r="X303" s="19"/>
      <c r="Y303" s="19"/>
      <c r="AD303" s="11"/>
      <c r="AE303" s="11"/>
      <c r="AN303" s="12"/>
      <c r="AO303" s="12"/>
      <c r="AR303" s="15"/>
      <c r="AS303" s="15"/>
    </row>
    <row r="304" spans="12:45" s="9" customFormat="1" x14ac:dyDescent="0.2">
      <c r="L304" s="147"/>
      <c r="M304" s="147"/>
      <c r="N304" s="147"/>
      <c r="O304" s="147"/>
      <c r="P304" s="10"/>
      <c r="Q304" s="10"/>
      <c r="X304" s="19"/>
      <c r="Y304" s="19"/>
      <c r="AD304" s="11"/>
      <c r="AE304" s="11"/>
      <c r="AN304" s="12"/>
      <c r="AO304" s="12"/>
      <c r="AR304" s="15"/>
      <c r="AS304" s="15"/>
    </row>
    <row r="305" spans="12:45" s="9" customFormat="1" x14ac:dyDescent="0.2">
      <c r="L305" s="147"/>
      <c r="M305" s="147"/>
      <c r="N305" s="147"/>
      <c r="O305" s="147"/>
      <c r="P305" s="10"/>
      <c r="Q305" s="10"/>
      <c r="X305" s="19"/>
      <c r="Y305" s="19"/>
      <c r="AD305" s="11"/>
      <c r="AE305" s="11"/>
      <c r="AN305" s="12"/>
      <c r="AO305" s="12"/>
      <c r="AR305" s="15"/>
      <c r="AS305" s="15"/>
    </row>
    <row r="306" spans="12:45" s="9" customFormat="1" x14ac:dyDescent="0.2">
      <c r="L306" s="147"/>
      <c r="M306" s="147"/>
      <c r="N306" s="147"/>
      <c r="O306" s="147"/>
      <c r="P306" s="10"/>
      <c r="Q306" s="10"/>
      <c r="X306" s="19"/>
      <c r="Y306" s="19"/>
      <c r="AD306" s="11"/>
      <c r="AE306" s="11"/>
      <c r="AN306" s="12"/>
      <c r="AO306" s="12"/>
      <c r="AR306" s="15"/>
      <c r="AS306" s="15"/>
    </row>
    <row r="307" spans="12:45" s="9" customFormat="1" x14ac:dyDescent="0.2">
      <c r="L307" s="147"/>
      <c r="M307" s="147"/>
      <c r="N307" s="147"/>
      <c r="O307" s="147"/>
      <c r="P307" s="10"/>
      <c r="Q307" s="10"/>
      <c r="X307" s="19"/>
      <c r="Y307" s="19"/>
      <c r="AD307" s="11"/>
      <c r="AE307" s="11"/>
      <c r="AN307" s="12"/>
      <c r="AO307" s="12"/>
      <c r="AR307" s="15"/>
      <c r="AS307" s="15"/>
    </row>
    <row r="308" spans="12:45" s="9" customFormat="1" x14ac:dyDescent="0.2">
      <c r="L308" s="147"/>
      <c r="M308" s="147"/>
      <c r="N308" s="147"/>
      <c r="O308" s="147"/>
      <c r="P308" s="10"/>
      <c r="Q308" s="10"/>
      <c r="X308" s="19"/>
      <c r="Y308" s="19"/>
      <c r="AD308" s="11"/>
      <c r="AE308" s="11"/>
      <c r="AN308" s="12"/>
      <c r="AO308" s="12"/>
      <c r="AR308" s="15"/>
      <c r="AS308" s="15"/>
    </row>
    <row r="309" spans="12:45" s="9" customFormat="1" x14ac:dyDescent="0.2">
      <c r="L309" s="147"/>
      <c r="M309" s="147"/>
      <c r="N309" s="147"/>
      <c r="O309" s="147"/>
      <c r="P309" s="10"/>
      <c r="Q309" s="10"/>
      <c r="X309" s="19"/>
      <c r="Y309" s="19"/>
      <c r="AD309" s="11"/>
      <c r="AE309" s="11"/>
      <c r="AN309" s="12"/>
      <c r="AO309" s="12"/>
      <c r="AR309" s="15"/>
      <c r="AS309" s="15"/>
    </row>
    <row r="310" spans="12:45" s="9" customFormat="1" x14ac:dyDescent="0.2">
      <c r="L310" s="147"/>
      <c r="M310" s="147"/>
      <c r="N310" s="147"/>
      <c r="O310" s="147"/>
      <c r="P310" s="10"/>
      <c r="Q310" s="10"/>
      <c r="X310" s="19"/>
      <c r="Y310" s="19"/>
      <c r="AD310" s="11"/>
      <c r="AE310" s="11"/>
      <c r="AN310" s="12"/>
      <c r="AO310" s="12"/>
      <c r="AR310" s="15"/>
      <c r="AS310" s="15"/>
    </row>
    <row r="311" spans="12:45" s="9" customFormat="1" x14ac:dyDescent="0.2">
      <c r="L311" s="147"/>
      <c r="M311" s="147"/>
      <c r="N311" s="147"/>
      <c r="O311" s="147"/>
      <c r="P311" s="10"/>
      <c r="Q311" s="10"/>
      <c r="X311" s="19"/>
      <c r="Y311" s="19"/>
      <c r="AD311" s="11"/>
      <c r="AE311" s="11"/>
      <c r="AN311" s="12"/>
      <c r="AO311" s="12"/>
      <c r="AR311" s="15"/>
      <c r="AS311" s="15"/>
    </row>
    <row r="312" spans="12:45" s="9" customFormat="1" x14ac:dyDescent="0.2">
      <c r="L312" s="147"/>
      <c r="M312" s="147"/>
      <c r="N312" s="147"/>
      <c r="O312" s="147"/>
      <c r="P312" s="10"/>
      <c r="Q312" s="10"/>
      <c r="X312" s="19"/>
      <c r="Y312" s="19"/>
      <c r="AD312" s="11"/>
      <c r="AE312" s="11"/>
      <c r="AN312" s="12"/>
      <c r="AO312" s="12"/>
      <c r="AR312" s="15"/>
      <c r="AS312" s="15"/>
    </row>
    <row r="313" spans="12:45" s="9" customFormat="1" x14ac:dyDescent="0.2">
      <c r="L313" s="147"/>
      <c r="M313" s="147"/>
      <c r="N313" s="147"/>
      <c r="O313" s="147"/>
      <c r="P313" s="10"/>
      <c r="Q313" s="10"/>
      <c r="X313" s="19"/>
      <c r="Y313" s="19"/>
      <c r="AD313" s="11"/>
      <c r="AE313" s="11"/>
      <c r="AN313" s="12"/>
      <c r="AO313" s="12"/>
      <c r="AR313" s="15"/>
      <c r="AS313" s="15"/>
    </row>
    <row r="314" spans="12:45" s="9" customFormat="1" x14ac:dyDescent="0.2">
      <c r="L314" s="147"/>
      <c r="M314" s="147"/>
      <c r="N314" s="147"/>
      <c r="O314" s="147"/>
      <c r="P314" s="10"/>
      <c r="Q314" s="10"/>
      <c r="X314" s="19"/>
      <c r="Y314" s="19"/>
      <c r="AD314" s="11"/>
      <c r="AE314" s="11"/>
      <c r="AN314" s="12"/>
      <c r="AO314" s="12"/>
      <c r="AR314" s="15"/>
      <c r="AS314" s="15"/>
    </row>
    <row r="315" spans="12:45" s="9" customFormat="1" x14ac:dyDescent="0.2">
      <c r="L315" s="147"/>
      <c r="M315" s="147"/>
      <c r="N315" s="147"/>
      <c r="O315" s="147"/>
      <c r="P315" s="10"/>
      <c r="Q315" s="10"/>
      <c r="X315" s="19"/>
      <c r="Y315" s="19"/>
      <c r="AD315" s="11"/>
      <c r="AE315" s="11"/>
      <c r="AN315" s="12"/>
      <c r="AO315" s="12"/>
      <c r="AR315" s="15"/>
      <c r="AS315" s="15"/>
    </row>
    <row r="316" spans="12:45" s="9" customFormat="1" x14ac:dyDescent="0.2">
      <c r="L316" s="147"/>
      <c r="M316" s="147"/>
      <c r="N316" s="147"/>
      <c r="O316" s="147"/>
      <c r="P316" s="10"/>
      <c r="Q316" s="10"/>
      <c r="X316" s="19"/>
      <c r="Y316" s="19"/>
      <c r="AD316" s="11"/>
      <c r="AE316" s="11"/>
      <c r="AN316" s="12"/>
      <c r="AO316" s="12"/>
      <c r="AR316" s="15"/>
      <c r="AS316" s="15"/>
    </row>
    <row r="317" spans="12:45" s="9" customFormat="1" x14ac:dyDescent="0.2">
      <c r="L317" s="147"/>
      <c r="M317" s="147"/>
      <c r="N317" s="147"/>
      <c r="O317" s="147"/>
      <c r="P317" s="10"/>
      <c r="Q317" s="10"/>
      <c r="X317" s="19"/>
      <c r="Y317" s="19"/>
      <c r="AD317" s="11"/>
      <c r="AE317" s="11"/>
      <c r="AN317" s="12"/>
      <c r="AO317" s="12"/>
      <c r="AR317" s="15"/>
      <c r="AS317" s="15"/>
    </row>
    <row r="318" spans="12:45" s="9" customFormat="1" x14ac:dyDescent="0.2">
      <c r="L318" s="147"/>
      <c r="M318" s="147"/>
      <c r="N318" s="147"/>
      <c r="O318" s="147"/>
      <c r="P318" s="10"/>
      <c r="Q318" s="10"/>
      <c r="X318" s="19"/>
      <c r="Y318" s="19"/>
      <c r="AD318" s="11"/>
      <c r="AE318" s="11"/>
      <c r="AN318" s="12"/>
      <c r="AO318" s="12"/>
      <c r="AR318" s="15"/>
      <c r="AS318" s="15"/>
    </row>
    <row r="319" spans="12:45" s="9" customFormat="1" x14ac:dyDescent="0.2">
      <c r="L319" s="147"/>
      <c r="M319" s="147"/>
      <c r="N319" s="147"/>
      <c r="O319" s="147"/>
      <c r="P319" s="10"/>
      <c r="Q319" s="10"/>
      <c r="X319" s="19"/>
      <c r="Y319" s="19"/>
      <c r="AD319" s="11"/>
      <c r="AE319" s="11"/>
      <c r="AN319" s="12"/>
      <c r="AO319" s="12"/>
      <c r="AR319" s="15"/>
      <c r="AS319" s="15"/>
    </row>
    <row r="320" spans="12:45" s="9" customFormat="1" x14ac:dyDescent="0.2">
      <c r="L320" s="147"/>
      <c r="M320" s="147"/>
      <c r="N320" s="147"/>
      <c r="O320" s="147"/>
      <c r="P320" s="10"/>
      <c r="Q320" s="10"/>
      <c r="X320" s="19"/>
      <c r="Y320" s="19"/>
      <c r="AD320" s="11"/>
      <c r="AE320" s="11"/>
      <c r="AN320" s="12"/>
      <c r="AO320" s="12"/>
      <c r="AR320" s="15"/>
      <c r="AS320" s="15"/>
    </row>
    <row r="321" spans="12:45" s="9" customFormat="1" x14ac:dyDescent="0.2">
      <c r="L321" s="147"/>
      <c r="M321" s="147"/>
      <c r="N321" s="147"/>
      <c r="O321" s="147"/>
      <c r="P321" s="10"/>
      <c r="Q321" s="10"/>
      <c r="X321" s="19"/>
      <c r="Y321" s="19"/>
      <c r="AD321" s="11"/>
      <c r="AE321" s="11"/>
      <c r="AN321" s="12"/>
      <c r="AO321" s="12"/>
      <c r="AR321" s="15"/>
      <c r="AS321" s="15"/>
    </row>
    <row r="322" spans="12:45" s="9" customFormat="1" x14ac:dyDescent="0.2">
      <c r="L322" s="147"/>
      <c r="M322" s="147"/>
      <c r="N322" s="147"/>
      <c r="O322" s="147"/>
      <c r="P322" s="10"/>
      <c r="Q322" s="10"/>
      <c r="X322" s="19"/>
      <c r="Y322" s="19"/>
      <c r="AD322" s="11"/>
      <c r="AE322" s="11"/>
      <c r="AN322" s="12"/>
      <c r="AO322" s="12"/>
      <c r="AR322" s="15"/>
      <c r="AS322" s="15"/>
    </row>
    <row r="323" spans="12:45" s="9" customFormat="1" x14ac:dyDescent="0.2">
      <c r="L323" s="147"/>
      <c r="M323" s="147"/>
      <c r="N323" s="147"/>
      <c r="O323" s="147"/>
      <c r="P323" s="10"/>
      <c r="Q323" s="10"/>
      <c r="X323" s="19"/>
      <c r="Y323" s="19"/>
      <c r="AD323" s="11"/>
      <c r="AE323" s="11"/>
      <c r="AN323" s="12"/>
      <c r="AO323" s="12"/>
      <c r="AR323" s="15"/>
      <c r="AS323" s="15"/>
    </row>
    <row r="324" spans="12:45" s="9" customFormat="1" x14ac:dyDescent="0.2">
      <c r="L324" s="147"/>
      <c r="M324" s="147"/>
      <c r="N324" s="147"/>
      <c r="O324" s="147"/>
      <c r="P324" s="10"/>
      <c r="Q324" s="10"/>
      <c r="X324" s="19"/>
      <c r="Y324" s="19"/>
      <c r="AD324" s="11"/>
      <c r="AE324" s="11"/>
      <c r="AN324" s="12"/>
      <c r="AO324" s="12"/>
      <c r="AR324" s="15"/>
      <c r="AS324" s="15"/>
    </row>
    <row r="325" spans="12:45" s="9" customFormat="1" x14ac:dyDescent="0.2">
      <c r="L325" s="147"/>
      <c r="M325" s="147"/>
      <c r="N325" s="147"/>
      <c r="O325" s="147"/>
      <c r="P325" s="10"/>
      <c r="Q325" s="10"/>
      <c r="X325" s="19"/>
      <c r="Y325" s="19"/>
      <c r="AD325" s="11"/>
      <c r="AE325" s="11"/>
      <c r="AN325" s="12"/>
      <c r="AO325" s="12"/>
      <c r="AR325" s="15"/>
      <c r="AS325" s="15"/>
    </row>
    <row r="326" spans="12:45" s="9" customFormat="1" x14ac:dyDescent="0.2">
      <c r="L326" s="147"/>
      <c r="M326" s="147"/>
      <c r="N326" s="147"/>
      <c r="O326" s="147"/>
      <c r="P326" s="10"/>
      <c r="Q326" s="10"/>
      <c r="X326" s="19"/>
      <c r="Y326" s="19"/>
      <c r="AD326" s="11"/>
      <c r="AE326" s="11"/>
      <c r="AN326" s="12"/>
      <c r="AO326" s="12"/>
      <c r="AR326" s="15"/>
      <c r="AS326" s="15"/>
    </row>
    <row r="327" spans="12:45" s="9" customFormat="1" x14ac:dyDescent="0.2">
      <c r="L327" s="147"/>
      <c r="M327" s="147"/>
      <c r="N327" s="147"/>
      <c r="O327" s="147"/>
      <c r="P327" s="10"/>
      <c r="Q327" s="10"/>
      <c r="X327" s="19"/>
      <c r="Y327" s="19"/>
      <c r="AD327" s="11"/>
      <c r="AE327" s="11"/>
      <c r="AN327" s="12"/>
      <c r="AO327" s="12"/>
      <c r="AR327" s="15"/>
      <c r="AS327" s="15"/>
    </row>
    <row r="328" spans="12:45" s="9" customFormat="1" x14ac:dyDescent="0.2">
      <c r="L328" s="147"/>
      <c r="M328" s="147"/>
      <c r="N328" s="147"/>
      <c r="O328" s="147"/>
      <c r="P328" s="10"/>
      <c r="Q328" s="10"/>
      <c r="X328" s="19"/>
      <c r="Y328" s="19"/>
      <c r="AD328" s="11"/>
      <c r="AE328" s="11"/>
      <c r="AN328" s="12"/>
      <c r="AO328" s="12"/>
      <c r="AR328" s="15"/>
      <c r="AS328" s="15"/>
    </row>
    <row r="329" spans="12:45" s="9" customFormat="1" x14ac:dyDescent="0.2">
      <c r="L329" s="147"/>
      <c r="M329" s="147"/>
      <c r="N329" s="147"/>
      <c r="O329" s="147"/>
      <c r="P329" s="10"/>
      <c r="Q329" s="10"/>
      <c r="X329" s="19"/>
      <c r="Y329" s="19"/>
      <c r="AD329" s="11"/>
      <c r="AE329" s="11"/>
      <c r="AN329" s="12"/>
      <c r="AO329" s="12"/>
      <c r="AR329" s="15"/>
      <c r="AS329" s="15"/>
    </row>
    <row r="330" spans="12:45" s="9" customFormat="1" x14ac:dyDescent="0.2">
      <c r="L330" s="147"/>
      <c r="M330" s="147"/>
      <c r="N330" s="147"/>
      <c r="O330" s="147"/>
      <c r="P330" s="10"/>
      <c r="Q330" s="10"/>
      <c r="X330" s="19"/>
      <c r="Y330" s="19"/>
      <c r="AD330" s="11"/>
      <c r="AE330" s="11"/>
      <c r="AN330" s="12"/>
      <c r="AO330" s="12"/>
      <c r="AR330" s="15"/>
      <c r="AS330" s="15"/>
    </row>
    <row r="331" spans="12:45" s="9" customFormat="1" x14ac:dyDescent="0.2">
      <c r="L331" s="147"/>
      <c r="M331" s="147"/>
      <c r="N331" s="147"/>
      <c r="O331" s="147"/>
      <c r="P331" s="10"/>
      <c r="Q331" s="10"/>
      <c r="X331" s="19"/>
      <c r="Y331" s="19"/>
      <c r="AD331" s="11"/>
      <c r="AE331" s="11"/>
      <c r="AN331" s="12"/>
      <c r="AO331" s="12"/>
      <c r="AR331" s="15"/>
      <c r="AS331" s="15"/>
    </row>
    <row r="332" spans="12:45" s="9" customFormat="1" x14ac:dyDescent="0.2">
      <c r="L332" s="147"/>
      <c r="M332" s="147"/>
      <c r="N332" s="147"/>
      <c r="O332" s="147"/>
      <c r="P332" s="10"/>
      <c r="Q332" s="10"/>
      <c r="X332" s="19"/>
      <c r="Y332" s="19"/>
      <c r="AD332" s="11"/>
      <c r="AE332" s="11"/>
      <c r="AN332" s="12"/>
      <c r="AO332" s="12"/>
      <c r="AR332" s="15"/>
      <c r="AS332" s="15"/>
    </row>
    <row r="333" spans="12:45" s="9" customFormat="1" x14ac:dyDescent="0.2">
      <c r="L333" s="147"/>
      <c r="M333" s="147"/>
      <c r="N333" s="147"/>
      <c r="O333" s="147"/>
      <c r="P333" s="10"/>
      <c r="Q333" s="10"/>
      <c r="X333" s="19"/>
      <c r="Y333" s="19"/>
      <c r="AD333" s="11"/>
      <c r="AE333" s="11"/>
      <c r="AN333" s="12"/>
      <c r="AO333" s="12"/>
      <c r="AR333" s="15"/>
      <c r="AS333" s="15"/>
    </row>
    <row r="334" spans="12:45" s="9" customFormat="1" x14ac:dyDescent="0.2">
      <c r="L334" s="147"/>
      <c r="M334" s="147"/>
      <c r="N334" s="147"/>
      <c r="O334" s="147"/>
      <c r="P334" s="10"/>
      <c r="Q334" s="10"/>
      <c r="X334" s="19"/>
      <c r="Y334" s="19"/>
      <c r="AD334" s="11"/>
      <c r="AE334" s="11"/>
      <c r="AN334" s="12"/>
      <c r="AO334" s="12"/>
      <c r="AR334" s="15"/>
      <c r="AS334" s="15"/>
    </row>
    <row r="335" spans="12:45" s="9" customFormat="1" x14ac:dyDescent="0.2">
      <c r="L335" s="147"/>
      <c r="M335" s="147"/>
      <c r="N335" s="147"/>
      <c r="O335" s="147"/>
      <c r="P335" s="10"/>
      <c r="Q335" s="10"/>
      <c r="X335" s="19"/>
      <c r="Y335" s="19"/>
      <c r="AD335" s="11"/>
      <c r="AE335" s="11"/>
      <c r="AN335" s="12"/>
      <c r="AO335" s="12"/>
      <c r="AR335" s="15"/>
      <c r="AS335" s="15"/>
    </row>
    <row r="336" spans="12:45" s="9" customFormat="1" x14ac:dyDescent="0.2">
      <c r="L336" s="147"/>
      <c r="M336" s="147"/>
      <c r="N336" s="147"/>
      <c r="O336" s="147"/>
      <c r="P336" s="10"/>
      <c r="Q336" s="10"/>
      <c r="X336" s="19"/>
      <c r="Y336" s="19"/>
      <c r="AD336" s="11"/>
      <c r="AE336" s="11"/>
      <c r="AN336" s="12"/>
      <c r="AO336" s="12"/>
      <c r="AR336" s="15"/>
      <c r="AS336" s="15"/>
    </row>
    <row r="337" spans="12:45" s="9" customFormat="1" x14ac:dyDescent="0.2">
      <c r="L337" s="147"/>
      <c r="M337" s="147"/>
      <c r="N337" s="147"/>
      <c r="O337" s="147"/>
      <c r="P337" s="10"/>
      <c r="Q337" s="10"/>
      <c r="X337" s="19"/>
      <c r="Y337" s="19"/>
      <c r="AD337" s="11"/>
      <c r="AE337" s="11"/>
      <c r="AN337" s="12"/>
      <c r="AO337" s="12"/>
      <c r="AR337" s="15"/>
      <c r="AS337" s="15"/>
    </row>
    <row r="338" spans="12:45" s="9" customFormat="1" x14ac:dyDescent="0.2">
      <c r="L338" s="147"/>
      <c r="M338" s="147"/>
      <c r="N338" s="147"/>
      <c r="O338" s="147"/>
      <c r="P338" s="10"/>
      <c r="Q338" s="10"/>
      <c r="X338" s="19"/>
      <c r="Y338" s="19"/>
      <c r="AD338" s="11"/>
      <c r="AE338" s="11"/>
      <c r="AN338" s="12"/>
      <c r="AO338" s="12"/>
      <c r="AR338" s="15"/>
      <c r="AS338" s="15"/>
    </row>
    <row r="339" spans="12:45" s="9" customFormat="1" x14ac:dyDescent="0.2">
      <c r="L339" s="147"/>
      <c r="M339" s="147"/>
      <c r="N339" s="147"/>
      <c r="O339" s="147"/>
      <c r="P339" s="10"/>
      <c r="Q339" s="10"/>
      <c r="X339" s="19"/>
      <c r="Y339" s="19"/>
      <c r="AD339" s="11"/>
      <c r="AE339" s="11"/>
      <c r="AN339" s="12"/>
      <c r="AO339" s="12"/>
      <c r="AR339" s="15"/>
      <c r="AS339" s="15"/>
    </row>
    <row r="340" spans="12:45" s="9" customFormat="1" x14ac:dyDescent="0.2">
      <c r="L340" s="147"/>
      <c r="M340" s="147"/>
      <c r="N340" s="147"/>
      <c r="O340" s="147"/>
      <c r="P340" s="10"/>
      <c r="Q340" s="10"/>
      <c r="X340" s="19"/>
      <c r="Y340" s="19"/>
      <c r="AD340" s="11"/>
      <c r="AE340" s="11"/>
      <c r="AN340" s="12"/>
      <c r="AO340" s="12"/>
      <c r="AR340" s="15"/>
      <c r="AS340" s="15"/>
    </row>
    <row r="341" spans="12:45" s="9" customFormat="1" x14ac:dyDescent="0.2">
      <c r="L341" s="147"/>
      <c r="M341" s="147"/>
      <c r="N341" s="147"/>
      <c r="O341" s="147"/>
      <c r="P341" s="10"/>
      <c r="Q341" s="10"/>
      <c r="X341" s="19"/>
      <c r="Y341" s="19"/>
      <c r="AD341" s="11"/>
      <c r="AE341" s="11"/>
      <c r="AN341" s="12"/>
      <c r="AO341" s="12"/>
      <c r="AR341" s="15"/>
      <c r="AS341" s="15"/>
    </row>
    <row r="342" spans="12:45" s="9" customFormat="1" x14ac:dyDescent="0.2">
      <c r="L342" s="147"/>
      <c r="M342" s="147"/>
      <c r="N342" s="147"/>
      <c r="O342" s="147"/>
      <c r="P342" s="10"/>
      <c r="Q342" s="10"/>
      <c r="X342" s="19"/>
      <c r="Y342" s="19"/>
      <c r="AD342" s="11"/>
      <c r="AE342" s="11"/>
      <c r="AN342" s="12"/>
      <c r="AO342" s="12"/>
      <c r="AR342" s="15"/>
      <c r="AS342" s="15"/>
    </row>
    <row r="343" spans="12:45" s="9" customFormat="1" x14ac:dyDescent="0.2">
      <c r="L343" s="147"/>
      <c r="M343" s="147"/>
      <c r="N343" s="147"/>
      <c r="O343" s="147"/>
      <c r="P343" s="10"/>
      <c r="Q343" s="10"/>
      <c r="X343" s="19"/>
      <c r="Y343" s="19"/>
      <c r="AD343" s="11"/>
      <c r="AE343" s="11"/>
      <c r="AN343" s="12"/>
      <c r="AO343" s="12"/>
      <c r="AR343" s="15"/>
      <c r="AS343" s="15"/>
    </row>
    <row r="344" spans="12:45" s="9" customFormat="1" x14ac:dyDescent="0.2">
      <c r="L344" s="147"/>
      <c r="M344" s="147"/>
      <c r="N344" s="147"/>
      <c r="O344" s="147"/>
      <c r="P344" s="10"/>
      <c r="Q344" s="10"/>
      <c r="X344" s="19"/>
      <c r="Y344" s="19"/>
      <c r="AD344" s="11"/>
      <c r="AE344" s="11"/>
      <c r="AN344" s="12"/>
      <c r="AO344" s="12"/>
      <c r="AR344" s="15"/>
      <c r="AS344" s="15"/>
    </row>
    <row r="345" spans="12:45" s="9" customFormat="1" x14ac:dyDescent="0.2">
      <c r="L345" s="147"/>
      <c r="M345" s="147"/>
      <c r="N345" s="147"/>
      <c r="O345" s="147"/>
      <c r="P345" s="10"/>
      <c r="Q345" s="10"/>
      <c r="X345" s="19"/>
      <c r="Y345" s="19"/>
      <c r="AD345" s="11"/>
      <c r="AE345" s="11"/>
      <c r="AN345" s="12"/>
      <c r="AO345" s="12"/>
      <c r="AR345" s="15"/>
      <c r="AS345" s="15"/>
    </row>
    <row r="346" spans="12:45" s="9" customFormat="1" x14ac:dyDescent="0.2">
      <c r="L346" s="147"/>
      <c r="M346" s="147"/>
      <c r="N346" s="147"/>
      <c r="O346" s="147"/>
      <c r="P346" s="10"/>
      <c r="Q346" s="10"/>
      <c r="X346" s="19"/>
      <c r="Y346" s="19"/>
      <c r="AD346" s="11"/>
      <c r="AE346" s="11"/>
      <c r="AN346" s="12"/>
      <c r="AO346" s="12"/>
      <c r="AR346" s="15"/>
      <c r="AS346" s="15"/>
    </row>
    <row r="347" spans="12:45" s="9" customFormat="1" x14ac:dyDescent="0.2">
      <c r="L347" s="147"/>
      <c r="M347" s="147"/>
      <c r="N347" s="147"/>
      <c r="O347" s="147"/>
      <c r="P347" s="10"/>
      <c r="Q347" s="10"/>
      <c r="X347" s="19"/>
      <c r="Y347" s="19"/>
      <c r="AD347" s="11"/>
      <c r="AE347" s="11"/>
      <c r="AN347" s="12"/>
      <c r="AO347" s="12"/>
      <c r="AR347" s="15"/>
      <c r="AS347" s="15"/>
    </row>
    <row r="348" spans="12:45" s="9" customFormat="1" x14ac:dyDescent="0.2">
      <c r="L348" s="147"/>
      <c r="M348" s="147"/>
      <c r="N348" s="147"/>
      <c r="O348" s="147"/>
      <c r="P348" s="10"/>
      <c r="Q348" s="10"/>
      <c r="X348" s="19"/>
      <c r="Y348" s="19"/>
      <c r="AD348" s="11"/>
      <c r="AE348" s="11"/>
      <c r="AN348" s="12"/>
      <c r="AO348" s="12"/>
      <c r="AR348" s="15"/>
      <c r="AS348" s="15"/>
    </row>
    <row r="349" spans="12:45" s="9" customFormat="1" x14ac:dyDescent="0.2">
      <c r="L349" s="147"/>
      <c r="M349" s="147"/>
      <c r="N349" s="147"/>
      <c r="O349" s="147"/>
      <c r="P349" s="10"/>
      <c r="Q349" s="10"/>
      <c r="X349" s="19"/>
      <c r="Y349" s="19"/>
      <c r="AD349" s="11"/>
      <c r="AE349" s="11"/>
      <c r="AN349" s="12"/>
      <c r="AO349" s="12"/>
      <c r="AR349" s="15"/>
      <c r="AS349" s="15"/>
    </row>
    <row r="350" spans="12:45" s="9" customFormat="1" x14ac:dyDescent="0.2">
      <c r="L350" s="147"/>
      <c r="M350" s="147"/>
      <c r="N350" s="147"/>
      <c r="O350" s="147"/>
      <c r="P350" s="10"/>
      <c r="Q350" s="10"/>
      <c r="X350" s="19"/>
      <c r="Y350" s="19"/>
      <c r="AD350" s="11"/>
      <c r="AE350" s="11"/>
      <c r="AN350" s="12"/>
      <c r="AO350" s="12"/>
      <c r="AR350" s="15"/>
      <c r="AS350" s="15"/>
    </row>
    <row r="351" spans="12:45" s="9" customFormat="1" x14ac:dyDescent="0.2">
      <c r="L351" s="147"/>
      <c r="M351" s="147"/>
      <c r="N351" s="147"/>
      <c r="O351" s="147"/>
      <c r="P351" s="10"/>
      <c r="Q351" s="10"/>
      <c r="X351" s="19"/>
      <c r="Y351" s="19"/>
      <c r="AD351" s="11"/>
      <c r="AE351" s="11"/>
      <c r="AN351" s="12"/>
      <c r="AO351" s="12"/>
      <c r="AR351" s="15"/>
      <c r="AS351" s="15"/>
    </row>
    <row r="352" spans="12:45" s="9" customFormat="1" x14ac:dyDescent="0.2">
      <c r="L352" s="147"/>
      <c r="M352" s="147"/>
      <c r="N352" s="147"/>
      <c r="O352" s="147"/>
      <c r="P352" s="10"/>
      <c r="Q352" s="10"/>
      <c r="X352" s="19"/>
      <c r="Y352" s="19"/>
      <c r="AD352" s="11"/>
      <c r="AE352" s="11"/>
      <c r="AN352" s="12"/>
      <c r="AO352" s="12"/>
      <c r="AR352" s="15"/>
      <c r="AS352" s="15"/>
    </row>
    <row r="353" spans="12:45" s="9" customFormat="1" x14ac:dyDescent="0.2">
      <c r="L353" s="147"/>
      <c r="M353" s="147"/>
      <c r="N353" s="147"/>
      <c r="O353" s="147"/>
      <c r="P353" s="10"/>
      <c r="Q353" s="10"/>
      <c r="X353" s="19"/>
      <c r="Y353" s="19"/>
      <c r="AD353" s="11"/>
      <c r="AE353" s="11"/>
      <c r="AN353" s="12"/>
      <c r="AO353" s="12"/>
      <c r="AR353" s="15"/>
      <c r="AS353" s="15"/>
    </row>
    <row r="354" spans="12:45" s="9" customFormat="1" x14ac:dyDescent="0.2">
      <c r="L354" s="147"/>
      <c r="M354" s="147"/>
      <c r="N354" s="147"/>
      <c r="O354" s="147"/>
      <c r="P354" s="10"/>
      <c r="Q354" s="10"/>
      <c r="X354" s="19"/>
      <c r="Y354" s="19"/>
      <c r="AD354" s="11"/>
      <c r="AE354" s="11"/>
      <c r="AN354" s="12"/>
      <c r="AO354" s="12"/>
      <c r="AR354" s="15"/>
      <c r="AS354" s="15"/>
    </row>
    <row r="355" spans="12:45" s="9" customFormat="1" x14ac:dyDescent="0.2">
      <c r="L355" s="147"/>
      <c r="M355" s="147"/>
      <c r="N355" s="147"/>
      <c r="O355" s="147"/>
      <c r="P355" s="10"/>
      <c r="Q355" s="10"/>
      <c r="X355" s="19"/>
      <c r="Y355" s="19"/>
      <c r="AD355" s="11"/>
      <c r="AE355" s="11"/>
      <c r="AN355" s="12"/>
      <c r="AO355" s="12"/>
      <c r="AR355" s="15"/>
      <c r="AS355" s="15"/>
    </row>
    <row r="356" spans="12:45" s="9" customFormat="1" x14ac:dyDescent="0.2">
      <c r="L356" s="147"/>
      <c r="M356" s="147"/>
      <c r="N356" s="147"/>
      <c r="O356" s="147"/>
      <c r="P356" s="10"/>
      <c r="Q356" s="10"/>
      <c r="X356" s="19"/>
      <c r="Y356" s="19"/>
      <c r="AD356" s="11"/>
      <c r="AE356" s="11"/>
      <c r="AN356" s="12"/>
      <c r="AO356" s="12"/>
      <c r="AR356" s="15"/>
      <c r="AS356" s="15"/>
    </row>
    <row r="357" spans="12:45" s="9" customFormat="1" x14ac:dyDescent="0.2">
      <c r="L357" s="147"/>
      <c r="M357" s="147"/>
      <c r="N357" s="147"/>
      <c r="O357" s="147"/>
      <c r="P357" s="10"/>
      <c r="Q357" s="10"/>
      <c r="X357" s="19"/>
      <c r="Y357" s="19"/>
      <c r="AD357" s="11"/>
      <c r="AE357" s="11"/>
      <c r="AN357" s="12"/>
      <c r="AO357" s="12"/>
      <c r="AR357" s="15"/>
      <c r="AS357" s="15"/>
    </row>
    <row r="358" spans="12:45" s="9" customFormat="1" x14ac:dyDescent="0.2">
      <c r="L358" s="147"/>
      <c r="M358" s="147"/>
      <c r="N358" s="147"/>
      <c r="O358" s="147"/>
      <c r="P358" s="10"/>
      <c r="Q358" s="10"/>
      <c r="X358" s="19"/>
      <c r="Y358" s="19"/>
      <c r="AD358" s="11"/>
      <c r="AE358" s="11"/>
      <c r="AN358" s="12"/>
      <c r="AO358" s="12"/>
      <c r="AR358" s="15"/>
      <c r="AS358" s="15"/>
    </row>
    <row r="359" spans="12:45" s="9" customFormat="1" x14ac:dyDescent="0.2">
      <c r="L359" s="147"/>
      <c r="M359" s="147"/>
      <c r="N359" s="147"/>
      <c r="O359" s="147"/>
      <c r="P359" s="10"/>
      <c r="Q359" s="10"/>
      <c r="X359" s="19"/>
      <c r="Y359" s="19"/>
      <c r="AD359" s="11"/>
      <c r="AE359" s="11"/>
      <c r="AN359" s="12"/>
      <c r="AO359" s="12"/>
      <c r="AR359" s="15"/>
      <c r="AS359" s="15"/>
    </row>
    <row r="360" spans="12:45" s="9" customFormat="1" x14ac:dyDescent="0.2">
      <c r="L360" s="147"/>
      <c r="M360" s="147"/>
      <c r="N360" s="147"/>
      <c r="O360" s="147"/>
      <c r="P360" s="10"/>
      <c r="Q360" s="10"/>
      <c r="X360" s="19"/>
      <c r="Y360" s="19"/>
      <c r="AD360" s="11"/>
      <c r="AE360" s="11"/>
      <c r="AN360" s="12"/>
      <c r="AO360" s="12"/>
      <c r="AR360" s="15"/>
      <c r="AS360" s="15"/>
    </row>
    <row r="361" spans="12:45" s="9" customFormat="1" x14ac:dyDescent="0.2">
      <c r="L361" s="147"/>
      <c r="M361" s="147"/>
      <c r="N361" s="147"/>
      <c r="O361" s="147"/>
      <c r="P361" s="10"/>
      <c r="Q361" s="10"/>
      <c r="X361" s="19"/>
      <c r="Y361" s="19"/>
      <c r="AD361" s="11"/>
      <c r="AE361" s="11"/>
      <c r="AN361" s="12"/>
      <c r="AO361" s="12"/>
      <c r="AR361" s="15"/>
      <c r="AS361" s="15"/>
    </row>
    <row r="362" spans="12:45" s="9" customFormat="1" x14ac:dyDescent="0.2">
      <c r="L362" s="147"/>
      <c r="M362" s="147"/>
      <c r="N362" s="147"/>
      <c r="O362" s="147"/>
      <c r="P362" s="10"/>
      <c r="Q362" s="10"/>
      <c r="X362" s="19"/>
      <c r="Y362" s="19"/>
      <c r="AD362" s="11"/>
      <c r="AE362" s="11"/>
      <c r="AN362" s="12"/>
      <c r="AO362" s="12"/>
      <c r="AR362" s="15"/>
      <c r="AS362" s="15"/>
    </row>
    <row r="363" spans="12:45" s="9" customFormat="1" x14ac:dyDescent="0.2">
      <c r="L363" s="147"/>
      <c r="M363" s="147"/>
      <c r="N363" s="147"/>
      <c r="O363" s="147"/>
      <c r="P363" s="10"/>
      <c r="Q363" s="10"/>
      <c r="X363" s="19"/>
      <c r="Y363" s="19"/>
      <c r="AD363" s="11"/>
      <c r="AE363" s="11"/>
      <c r="AN363" s="12"/>
      <c r="AO363" s="12"/>
      <c r="AR363" s="15"/>
      <c r="AS363" s="15"/>
    </row>
    <row r="364" spans="12:45" s="9" customFormat="1" x14ac:dyDescent="0.2">
      <c r="L364" s="147"/>
      <c r="M364" s="147"/>
      <c r="N364" s="147"/>
      <c r="O364" s="147"/>
      <c r="P364" s="10"/>
      <c r="Q364" s="10"/>
      <c r="X364" s="19"/>
      <c r="Y364" s="19"/>
      <c r="AD364" s="11"/>
      <c r="AE364" s="11"/>
      <c r="AN364" s="12"/>
      <c r="AO364" s="12"/>
      <c r="AR364" s="15"/>
      <c r="AS364" s="15"/>
    </row>
    <row r="365" spans="12:45" s="9" customFormat="1" x14ac:dyDescent="0.2">
      <c r="L365" s="147"/>
      <c r="M365" s="147"/>
      <c r="N365" s="147"/>
      <c r="O365" s="147"/>
      <c r="P365" s="10"/>
      <c r="Q365" s="10"/>
      <c r="X365" s="19"/>
      <c r="Y365" s="19"/>
      <c r="AD365" s="11"/>
      <c r="AE365" s="11"/>
      <c r="AN365" s="12"/>
      <c r="AO365" s="12"/>
      <c r="AR365" s="15"/>
      <c r="AS365" s="15"/>
    </row>
    <row r="366" spans="12:45" s="9" customFormat="1" x14ac:dyDescent="0.2">
      <c r="L366" s="147"/>
      <c r="M366" s="147"/>
      <c r="N366" s="147"/>
      <c r="O366" s="147"/>
      <c r="P366" s="10"/>
      <c r="Q366" s="10"/>
      <c r="X366" s="19"/>
      <c r="Y366" s="19"/>
      <c r="AD366" s="11"/>
      <c r="AE366" s="11"/>
      <c r="AN366" s="12"/>
      <c r="AO366" s="12"/>
      <c r="AR366" s="15"/>
      <c r="AS366" s="15"/>
    </row>
    <row r="367" spans="12:45" s="9" customFormat="1" x14ac:dyDescent="0.2">
      <c r="L367" s="147"/>
      <c r="M367" s="147"/>
      <c r="N367" s="147"/>
      <c r="O367" s="147"/>
      <c r="P367" s="10"/>
      <c r="Q367" s="10"/>
      <c r="X367" s="19"/>
      <c r="Y367" s="19"/>
      <c r="AD367" s="11"/>
      <c r="AE367" s="11"/>
      <c r="AN367" s="12"/>
      <c r="AO367" s="12"/>
      <c r="AR367" s="15"/>
      <c r="AS367" s="15"/>
    </row>
    <row r="368" spans="12:45" s="9" customFormat="1" x14ac:dyDescent="0.2">
      <c r="L368" s="147"/>
      <c r="M368" s="147"/>
      <c r="N368" s="147"/>
      <c r="O368" s="147"/>
      <c r="P368" s="10"/>
      <c r="Q368" s="10"/>
      <c r="X368" s="19"/>
      <c r="Y368" s="19"/>
      <c r="AD368" s="11"/>
      <c r="AE368" s="11"/>
      <c r="AN368" s="12"/>
      <c r="AO368" s="12"/>
      <c r="AR368" s="15"/>
      <c r="AS368" s="15"/>
    </row>
    <row r="369" spans="12:45" s="9" customFormat="1" x14ac:dyDescent="0.2">
      <c r="L369" s="147"/>
      <c r="M369" s="147"/>
      <c r="N369" s="147"/>
      <c r="O369" s="147"/>
      <c r="P369" s="10"/>
      <c r="Q369" s="10"/>
      <c r="X369" s="19"/>
      <c r="Y369" s="19"/>
      <c r="AD369" s="11"/>
      <c r="AE369" s="11"/>
      <c r="AN369" s="12"/>
      <c r="AO369" s="12"/>
      <c r="AR369" s="15"/>
      <c r="AS369" s="15"/>
    </row>
    <row r="370" spans="12:45" s="9" customFormat="1" x14ac:dyDescent="0.2">
      <c r="L370" s="147"/>
      <c r="M370" s="147"/>
      <c r="N370" s="147"/>
      <c r="O370" s="147"/>
      <c r="P370" s="10"/>
      <c r="Q370" s="10"/>
      <c r="X370" s="19"/>
      <c r="Y370" s="19"/>
      <c r="AD370" s="11"/>
      <c r="AE370" s="11"/>
      <c r="AN370" s="12"/>
      <c r="AO370" s="12"/>
      <c r="AR370" s="15"/>
      <c r="AS370" s="15"/>
    </row>
    <row r="371" spans="12:45" s="9" customFormat="1" x14ac:dyDescent="0.2">
      <c r="L371" s="147"/>
      <c r="M371" s="147"/>
      <c r="N371" s="147"/>
      <c r="O371" s="147"/>
      <c r="P371" s="10"/>
      <c r="Q371" s="10"/>
      <c r="X371" s="19"/>
      <c r="Y371" s="19"/>
      <c r="AD371" s="11"/>
      <c r="AE371" s="11"/>
      <c r="AN371" s="12"/>
      <c r="AO371" s="12"/>
      <c r="AR371" s="15"/>
      <c r="AS371" s="15"/>
    </row>
    <row r="372" spans="12:45" s="9" customFormat="1" x14ac:dyDescent="0.2">
      <c r="L372" s="147"/>
      <c r="M372" s="147"/>
      <c r="N372" s="147"/>
      <c r="O372" s="147"/>
      <c r="P372" s="10"/>
      <c r="Q372" s="10"/>
      <c r="X372" s="19"/>
      <c r="Y372" s="19"/>
      <c r="AD372" s="11"/>
      <c r="AE372" s="11"/>
      <c r="AN372" s="12"/>
      <c r="AO372" s="12"/>
      <c r="AR372" s="15"/>
      <c r="AS372" s="15"/>
    </row>
    <row r="373" spans="12:45" s="9" customFormat="1" x14ac:dyDescent="0.2">
      <c r="L373" s="147"/>
      <c r="M373" s="147"/>
      <c r="N373" s="147"/>
      <c r="O373" s="147"/>
      <c r="P373" s="10"/>
      <c r="Q373" s="10"/>
      <c r="X373" s="19"/>
      <c r="Y373" s="19"/>
      <c r="AD373" s="11"/>
      <c r="AE373" s="11"/>
      <c r="AN373" s="12"/>
      <c r="AO373" s="12"/>
      <c r="AR373" s="15"/>
      <c r="AS373" s="15"/>
    </row>
    <row r="374" spans="12:45" s="9" customFormat="1" x14ac:dyDescent="0.2">
      <c r="L374" s="147"/>
      <c r="M374" s="147"/>
      <c r="N374" s="147"/>
      <c r="O374" s="147"/>
      <c r="P374" s="10"/>
      <c r="Q374" s="10"/>
      <c r="X374" s="19"/>
      <c r="Y374" s="19"/>
      <c r="AD374" s="11"/>
      <c r="AE374" s="11"/>
      <c r="AN374" s="12"/>
      <c r="AO374" s="12"/>
      <c r="AR374" s="15"/>
      <c r="AS374" s="15"/>
    </row>
    <row r="375" spans="12:45" s="9" customFormat="1" x14ac:dyDescent="0.2">
      <c r="L375" s="147"/>
      <c r="M375" s="147"/>
      <c r="N375" s="147"/>
      <c r="O375" s="147"/>
      <c r="P375" s="10"/>
      <c r="Q375" s="10"/>
      <c r="X375" s="19"/>
      <c r="Y375" s="19"/>
      <c r="AD375" s="11"/>
      <c r="AE375" s="11"/>
      <c r="AN375" s="12"/>
      <c r="AO375" s="12"/>
      <c r="AR375" s="15"/>
      <c r="AS375" s="15"/>
    </row>
    <row r="376" spans="12:45" s="9" customFormat="1" x14ac:dyDescent="0.2">
      <c r="L376" s="147"/>
      <c r="M376" s="147"/>
      <c r="N376" s="147"/>
      <c r="O376" s="147"/>
      <c r="P376" s="10"/>
      <c r="Q376" s="10"/>
      <c r="X376" s="19"/>
      <c r="Y376" s="19"/>
      <c r="AD376" s="11"/>
      <c r="AE376" s="11"/>
      <c r="AN376" s="12"/>
      <c r="AO376" s="12"/>
      <c r="AR376" s="15"/>
      <c r="AS376" s="15"/>
    </row>
    <row r="377" spans="12:45" s="9" customFormat="1" x14ac:dyDescent="0.2">
      <c r="L377" s="147"/>
      <c r="M377" s="147"/>
      <c r="N377" s="147"/>
      <c r="O377" s="147"/>
      <c r="P377" s="10"/>
      <c r="Q377" s="10"/>
      <c r="X377" s="19"/>
      <c r="Y377" s="19"/>
      <c r="AD377" s="11"/>
      <c r="AE377" s="11"/>
      <c r="AN377" s="12"/>
      <c r="AO377" s="12"/>
      <c r="AR377" s="15"/>
      <c r="AS377" s="15"/>
    </row>
    <row r="378" spans="12:45" s="9" customFormat="1" x14ac:dyDescent="0.2">
      <c r="L378" s="147"/>
      <c r="M378" s="147"/>
      <c r="N378" s="147"/>
      <c r="O378" s="147"/>
      <c r="P378" s="10"/>
      <c r="Q378" s="10"/>
      <c r="X378" s="19"/>
      <c r="Y378" s="19"/>
      <c r="AD378" s="11"/>
      <c r="AE378" s="11"/>
      <c r="AN378" s="12"/>
      <c r="AO378" s="12"/>
      <c r="AR378" s="15"/>
      <c r="AS378" s="15"/>
    </row>
    <row r="379" spans="12:45" s="9" customFormat="1" x14ac:dyDescent="0.2">
      <c r="L379" s="147"/>
      <c r="M379" s="147"/>
      <c r="N379" s="147"/>
      <c r="O379" s="147"/>
      <c r="P379" s="10"/>
      <c r="Q379" s="10"/>
      <c r="X379" s="19"/>
      <c r="Y379" s="19"/>
      <c r="AD379" s="11"/>
      <c r="AE379" s="11"/>
      <c r="AN379" s="12"/>
      <c r="AO379" s="12"/>
      <c r="AR379" s="15"/>
      <c r="AS379" s="15"/>
    </row>
    <row r="380" spans="12:45" s="9" customFormat="1" x14ac:dyDescent="0.2">
      <c r="L380" s="147"/>
      <c r="M380" s="147"/>
      <c r="N380" s="147"/>
      <c r="O380" s="147"/>
      <c r="P380" s="10"/>
      <c r="Q380" s="10"/>
      <c r="X380" s="19"/>
      <c r="Y380" s="19"/>
      <c r="AD380" s="11"/>
      <c r="AE380" s="11"/>
      <c r="AN380" s="12"/>
      <c r="AO380" s="12"/>
      <c r="AR380" s="15"/>
      <c r="AS380" s="15"/>
    </row>
    <row r="381" spans="12:45" s="9" customFormat="1" x14ac:dyDescent="0.2">
      <c r="L381" s="147"/>
      <c r="M381" s="147"/>
      <c r="N381" s="147"/>
      <c r="O381" s="147"/>
      <c r="P381" s="10"/>
      <c r="Q381" s="10"/>
      <c r="X381" s="19"/>
      <c r="Y381" s="19"/>
      <c r="AD381" s="11"/>
      <c r="AE381" s="11"/>
      <c r="AN381" s="12"/>
      <c r="AO381" s="12"/>
      <c r="AR381" s="15"/>
      <c r="AS381" s="15"/>
    </row>
    <row r="382" spans="12:45" s="9" customFormat="1" x14ac:dyDescent="0.2">
      <c r="L382" s="147"/>
      <c r="M382" s="147"/>
      <c r="N382" s="147"/>
      <c r="O382" s="147"/>
      <c r="P382" s="10"/>
      <c r="Q382" s="10"/>
      <c r="X382" s="19"/>
      <c r="Y382" s="19"/>
      <c r="AD382" s="11"/>
      <c r="AE382" s="11"/>
      <c r="AN382" s="12"/>
      <c r="AO382" s="12"/>
      <c r="AR382" s="15"/>
      <c r="AS382" s="15"/>
    </row>
    <row r="383" spans="12:45" s="9" customFormat="1" x14ac:dyDescent="0.2">
      <c r="L383" s="147"/>
      <c r="M383" s="147"/>
      <c r="N383" s="147"/>
      <c r="O383" s="147"/>
      <c r="P383" s="10"/>
      <c r="Q383" s="10"/>
      <c r="X383" s="19"/>
      <c r="Y383" s="19"/>
      <c r="AD383" s="11"/>
      <c r="AE383" s="11"/>
      <c r="AN383" s="12"/>
      <c r="AO383" s="12"/>
      <c r="AR383" s="15"/>
      <c r="AS383" s="15"/>
    </row>
    <row r="384" spans="12:45" s="9" customFormat="1" x14ac:dyDescent="0.2">
      <c r="L384" s="147"/>
      <c r="M384" s="147"/>
      <c r="N384" s="147"/>
      <c r="O384" s="147"/>
      <c r="P384" s="10"/>
      <c r="Q384" s="10"/>
      <c r="X384" s="19"/>
      <c r="Y384" s="19"/>
      <c r="AD384" s="11"/>
      <c r="AE384" s="11"/>
      <c r="AN384" s="12"/>
      <c r="AO384" s="12"/>
      <c r="AR384" s="15"/>
      <c r="AS384" s="15"/>
    </row>
    <row r="385" spans="12:45" s="9" customFormat="1" x14ac:dyDescent="0.2">
      <c r="L385" s="147"/>
      <c r="M385" s="147"/>
      <c r="N385" s="147"/>
      <c r="O385" s="147"/>
      <c r="P385" s="10"/>
      <c r="Q385" s="10"/>
      <c r="X385" s="19"/>
      <c r="Y385" s="19"/>
      <c r="AD385" s="11"/>
      <c r="AE385" s="11"/>
      <c r="AN385" s="12"/>
      <c r="AO385" s="12"/>
      <c r="AR385" s="15"/>
      <c r="AS385" s="15"/>
    </row>
    <row r="386" spans="12:45" s="9" customFormat="1" x14ac:dyDescent="0.2">
      <c r="L386" s="147"/>
      <c r="M386" s="147"/>
      <c r="N386" s="147"/>
      <c r="O386" s="147"/>
      <c r="P386" s="10"/>
      <c r="Q386" s="10"/>
      <c r="X386" s="19"/>
      <c r="Y386" s="19"/>
      <c r="AD386" s="11"/>
      <c r="AE386" s="11"/>
      <c r="AN386" s="12"/>
      <c r="AO386" s="12"/>
      <c r="AR386" s="15"/>
      <c r="AS386" s="15"/>
    </row>
    <row r="387" spans="12:45" s="9" customFormat="1" x14ac:dyDescent="0.2">
      <c r="L387" s="147"/>
      <c r="M387" s="147"/>
      <c r="N387" s="147"/>
      <c r="O387" s="147"/>
      <c r="P387" s="10"/>
      <c r="Q387" s="10"/>
      <c r="X387" s="19"/>
      <c r="Y387" s="19"/>
      <c r="AD387" s="11"/>
      <c r="AE387" s="11"/>
      <c r="AN387" s="12"/>
      <c r="AO387" s="12"/>
      <c r="AR387" s="15"/>
      <c r="AS387" s="15"/>
    </row>
    <row r="388" spans="12:45" s="9" customFormat="1" x14ac:dyDescent="0.2">
      <c r="L388" s="147"/>
      <c r="M388" s="147"/>
      <c r="N388" s="147"/>
      <c r="O388" s="147"/>
      <c r="P388" s="10"/>
      <c r="Q388" s="10"/>
      <c r="X388" s="19"/>
      <c r="Y388" s="19"/>
      <c r="AD388" s="11"/>
      <c r="AE388" s="11"/>
      <c r="AN388" s="12"/>
      <c r="AO388" s="12"/>
      <c r="AR388" s="15"/>
      <c r="AS388" s="15"/>
    </row>
    <row r="389" spans="12:45" s="9" customFormat="1" x14ac:dyDescent="0.2">
      <c r="L389" s="147"/>
      <c r="M389" s="147"/>
      <c r="N389" s="147"/>
      <c r="O389" s="147"/>
      <c r="P389" s="10"/>
      <c r="Q389" s="10"/>
      <c r="X389" s="19"/>
      <c r="Y389" s="19"/>
      <c r="AD389" s="11"/>
      <c r="AE389" s="11"/>
      <c r="AN389" s="12"/>
      <c r="AO389" s="12"/>
      <c r="AR389" s="15"/>
      <c r="AS389" s="15"/>
    </row>
    <row r="390" spans="12:45" s="9" customFormat="1" x14ac:dyDescent="0.2">
      <c r="L390" s="147"/>
      <c r="M390" s="147"/>
      <c r="N390" s="147"/>
      <c r="O390" s="147"/>
      <c r="P390" s="10"/>
      <c r="Q390" s="10"/>
      <c r="X390" s="19"/>
      <c r="Y390" s="19"/>
      <c r="AD390" s="11"/>
      <c r="AE390" s="11"/>
      <c r="AN390" s="12"/>
      <c r="AO390" s="12"/>
      <c r="AR390" s="15"/>
      <c r="AS390" s="15"/>
    </row>
    <row r="391" spans="12:45" s="9" customFormat="1" x14ac:dyDescent="0.2">
      <c r="L391" s="147"/>
      <c r="M391" s="147"/>
      <c r="N391" s="147"/>
      <c r="O391" s="147"/>
      <c r="P391" s="10"/>
      <c r="Q391" s="10"/>
      <c r="X391" s="19"/>
      <c r="Y391" s="19"/>
      <c r="AD391" s="11"/>
      <c r="AE391" s="11"/>
      <c r="AN391" s="12"/>
      <c r="AO391" s="12"/>
      <c r="AR391" s="15"/>
      <c r="AS391" s="15"/>
    </row>
    <row r="392" spans="12:45" s="9" customFormat="1" x14ac:dyDescent="0.2">
      <c r="L392" s="147"/>
      <c r="M392" s="147"/>
      <c r="N392" s="147"/>
      <c r="O392" s="147"/>
      <c r="P392" s="10"/>
      <c r="Q392" s="10"/>
      <c r="X392" s="19"/>
      <c r="Y392" s="19"/>
      <c r="AD392" s="11"/>
      <c r="AE392" s="11"/>
      <c r="AN392" s="12"/>
      <c r="AO392" s="12"/>
      <c r="AR392" s="15"/>
      <c r="AS392" s="15"/>
    </row>
    <row r="393" spans="12:45" s="9" customFormat="1" x14ac:dyDescent="0.2">
      <c r="L393" s="147"/>
      <c r="M393" s="147"/>
      <c r="N393" s="147"/>
      <c r="O393" s="147"/>
      <c r="P393" s="10"/>
      <c r="Q393" s="10"/>
      <c r="X393" s="19"/>
      <c r="Y393" s="19"/>
      <c r="AD393" s="11"/>
      <c r="AE393" s="11"/>
      <c r="AN393" s="12"/>
      <c r="AO393" s="12"/>
      <c r="AR393" s="15"/>
      <c r="AS393" s="15"/>
    </row>
    <row r="394" spans="12:45" s="9" customFormat="1" x14ac:dyDescent="0.2">
      <c r="L394" s="147"/>
      <c r="M394" s="147"/>
      <c r="N394" s="147"/>
      <c r="O394" s="147"/>
      <c r="P394" s="10"/>
      <c r="Q394" s="10"/>
      <c r="X394" s="19"/>
      <c r="Y394" s="19"/>
      <c r="AD394" s="11"/>
      <c r="AE394" s="11"/>
      <c r="AN394" s="12"/>
      <c r="AO394" s="12"/>
      <c r="AR394" s="15"/>
      <c r="AS394" s="15"/>
    </row>
    <row r="395" spans="12:45" s="9" customFormat="1" x14ac:dyDescent="0.2">
      <c r="L395" s="147"/>
      <c r="M395" s="147"/>
      <c r="N395" s="147"/>
      <c r="O395" s="147"/>
      <c r="P395" s="10"/>
      <c r="Q395" s="10"/>
      <c r="X395" s="19"/>
      <c r="Y395" s="19"/>
      <c r="AD395" s="11"/>
      <c r="AE395" s="11"/>
      <c r="AN395" s="12"/>
      <c r="AO395" s="12"/>
      <c r="AR395" s="15"/>
      <c r="AS395" s="15"/>
    </row>
    <row r="396" spans="12:45" s="9" customFormat="1" x14ac:dyDescent="0.2">
      <c r="L396" s="147"/>
      <c r="M396" s="147"/>
      <c r="N396" s="147"/>
      <c r="O396" s="147"/>
      <c r="P396" s="10"/>
      <c r="Q396" s="10"/>
      <c r="X396" s="19"/>
      <c r="Y396" s="19"/>
      <c r="AD396" s="11"/>
      <c r="AE396" s="11"/>
      <c r="AN396" s="12"/>
      <c r="AO396" s="12"/>
      <c r="AR396" s="15"/>
      <c r="AS396" s="15"/>
    </row>
    <row r="397" spans="12:45" s="9" customFormat="1" x14ac:dyDescent="0.2">
      <c r="L397" s="147"/>
      <c r="M397" s="147"/>
      <c r="N397" s="147"/>
      <c r="O397" s="147"/>
      <c r="P397" s="10"/>
      <c r="Q397" s="10"/>
      <c r="X397" s="19"/>
      <c r="Y397" s="19"/>
      <c r="AD397" s="11"/>
      <c r="AE397" s="11"/>
      <c r="AN397" s="12"/>
      <c r="AO397" s="12"/>
      <c r="AR397" s="15"/>
      <c r="AS397" s="15"/>
    </row>
    <row r="398" spans="12:45" s="9" customFormat="1" x14ac:dyDescent="0.2">
      <c r="L398" s="147"/>
      <c r="M398" s="147"/>
      <c r="N398" s="147"/>
      <c r="O398" s="147"/>
      <c r="P398" s="10"/>
      <c r="Q398" s="10"/>
      <c r="X398" s="19"/>
      <c r="Y398" s="19"/>
      <c r="AD398" s="11"/>
      <c r="AE398" s="11"/>
      <c r="AN398" s="12"/>
      <c r="AO398" s="12"/>
      <c r="AR398" s="15"/>
      <c r="AS398" s="15"/>
    </row>
    <row r="399" spans="12:45" s="9" customFormat="1" x14ac:dyDescent="0.2">
      <c r="L399" s="147"/>
      <c r="M399" s="147"/>
      <c r="N399" s="147"/>
      <c r="O399" s="147"/>
      <c r="P399" s="10"/>
      <c r="Q399" s="10"/>
      <c r="X399" s="19"/>
      <c r="Y399" s="19"/>
      <c r="AD399" s="11"/>
      <c r="AE399" s="11"/>
      <c r="AN399" s="12"/>
      <c r="AO399" s="12"/>
      <c r="AR399" s="15"/>
      <c r="AS399" s="15"/>
    </row>
    <row r="400" spans="12:45" s="9" customFormat="1" x14ac:dyDescent="0.2">
      <c r="L400" s="147"/>
      <c r="M400" s="147"/>
      <c r="N400" s="147"/>
      <c r="O400" s="147"/>
      <c r="P400" s="10"/>
      <c r="Q400" s="10"/>
      <c r="X400" s="19"/>
      <c r="Y400" s="19"/>
      <c r="AD400" s="11"/>
      <c r="AE400" s="11"/>
      <c r="AN400" s="12"/>
      <c r="AO400" s="12"/>
      <c r="AR400" s="15"/>
      <c r="AS400" s="15"/>
    </row>
    <row r="401" spans="12:45" s="9" customFormat="1" x14ac:dyDescent="0.2">
      <c r="L401" s="147"/>
      <c r="M401" s="147"/>
      <c r="N401" s="147"/>
      <c r="O401" s="147"/>
      <c r="P401" s="10"/>
      <c r="Q401" s="10"/>
      <c r="X401" s="19"/>
      <c r="Y401" s="19"/>
      <c r="AD401" s="11"/>
      <c r="AE401" s="11"/>
      <c r="AN401" s="12"/>
      <c r="AO401" s="12"/>
      <c r="AR401" s="15"/>
      <c r="AS401" s="15"/>
    </row>
    <row r="402" spans="12:45" s="9" customFormat="1" x14ac:dyDescent="0.2">
      <c r="L402" s="147"/>
      <c r="M402" s="147"/>
      <c r="N402" s="147"/>
      <c r="O402" s="147"/>
      <c r="P402" s="10"/>
      <c r="Q402" s="10"/>
      <c r="X402" s="19"/>
      <c r="Y402" s="19"/>
      <c r="AD402" s="11"/>
      <c r="AE402" s="11"/>
      <c r="AN402" s="12"/>
      <c r="AO402" s="12"/>
      <c r="AR402" s="15"/>
      <c r="AS402" s="15"/>
    </row>
    <row r="403" spans="12:45" s="9" customFormat="1" x14ac:dyDescent="0.2">
      <c r="L403" s="147"/>
      <c r="M403" s="147"/>
      <c r="N403" s="147"/>
      <c r="O403" s="147"/>
      <c r="P403" s="10"/>
      <c r="Q403" s="10"/>
      <c r="X403" s="19"/>
      <c r="Y403" s="19"/>
      <c r="AD403" s="11"/>
      <c r="AE403" s="11"/>
      <c r="AN403" s="12"/>
      <c r="AO403" s="12"/>
      <c r="AR403" s="15"/>
      <c r="AS403" s="15"/>
    </row>
    <row r="404" spans="12:45" s="9" customFormat="1" x14ac:dyDescent="0.2">
      <c r="L404" s="147"/>
      <c r="M404" s="147"/>
      <c r="N404" s="147"/>
      <c r="O404" s="147"/>
      <c r="P404" s="10"/>
      <c r="Q404" s="10"/>
      <c r="X404" s="19"/>
      <c r="Y404" s="19"/>
      <c r="AD404" s="11"/>
      <c r="AE404" s="11"/>
      <c r="AN404" s="12"/>
      <c r="AO404" s="12"/>
      <c r="AR404" s="15"/>
      <c r="AS404" s="15"/>
    </row>
    <row r="405" spans="12:45" s="9" customFormat="1" x14ac:dyDescent="0.2">
      <c r="L405" s="147"/>
      <c r="M405" s="147"/>
      <c r="N405" s="147"/>
      <c r="O405" s="147"/>
      <c r="P405" s="10"/>
      <c r="Q405" s="10"/>
      <c r="X405" s="19"/>
      <c r="Y405" s="19"/>
      <c r="AD405" s="11"/>
      <c r="AE405" s="11"/>
      <c r="AN405" s="12"/>
      <c r="AO405" s="12"/>
      <c r="AR405" s="15"/>
      <c r="AS405" s="15"/>
    </row>
    <row r="406" spans="12:45" s="9" customFormat="1" x14ac:dyDescent="0.2">
      <c r="L406" s="147"/>
      <c r="M406" s="147"/>
      <c r="N406" s="147"/>
      <c r="O406" s="147"/>
      <c r="P406" s="10"/>
      <c r="Q406" s="10"/>
      <c r="X406" s="19"/>
      <c r="Y406" s="19"/>
      <c r="AD406" s="11"/>
      <c r="AE406" s="11"/>
      <c r="AN406" s="12"/>
      <c r="AO406" s="12"/>
      <c r="AR406" s="15"/>
      <c r="AS406" s="15"/>
    </row>
    <row r="407" spans="12:45" s="9" customFormat="1" x14ac:dyDescent="0.2">
      <c r="L407" s="147"/>
      <c r="M407" s="147"/>
      <c r="N407" s="147"/>
      <c r="O407" s="147"/>
      <c r="P407" s="10"/>
      <c r="Q407" s="10"/>
      <c r="X407" s="19"/>
      <c r="Y407" s="19"/>
      <c r="AD407" s="11"/>
      <c r="AE407" s="11"/>
      <c r="AN407" s="12"/>
      <c r="AO407" s="12"/>
      <c r="AR407" s="15"/>
      <c r="AS407" s="15"/>
    </row>
    <row r="408" spans="12:45" s="9" customFormat="1" x14ac:dyDescent="0.2">
      <c r="L408" s="147"/>
      <c r="M408" s="147"/>
      <c r="N408" s="147"/>
      <c r="O408" s="147"/>
      <c r="P408" s="10"/>
      <c r="Q408" s="10"/>
      <c r="X408" s="19"/>
      <c r="Y408" s="19"/>
      <c r="AD408" s="11"/>
      <c r="AE408" s="11"/>
      <c r="AN408" s="12"/>
      <c r="AO408" s="12"/>
      <c r="AR408" s="15"/>
      <c r="AS408" s="15"/>
    </row>
    <row r="409" spans="12:45" s="9" customFormat="1" x14ac:dyDescent="0.2">
      <c r="L409" s="147"/>
      <c r="M409" s="147"/>
      <c r="N409" s="147"/>
      <c r="O409" s="147"/>
      <c r="P409" s="10"/>
      <c r="Q409" s="10"/>
      <c r="X409" s="19"/>
      <c r="Y409" s="19"/>
      <c r="AD409" s="11"/>
      <c r="AE409" s="11"/>
      <c r="AN409" s="12"/>
      <c r="AO409" s="12"/>
      <c r="AR409" s="15"/>
      <c r="AS409" s="15"/>
    </row>
    <row r="410" spans="12:45" s="9" customFormat="1" x14ac:dyDescent="0.2">
      <c r="L410" s="147"/>
      <c r="M410" s="147"/>
      <c r="N410" s="147"/>
      <c r="O410" s="147"/>
      <c r="P410" s="10"/>
      <c r="Q410" s="10"/>
      <c r="X410" s="19"/>
      <c r="Y410" s="19"/>
      <c r="AD410" s="11"/>
      <c r="AE410" s="11"/>
      <c r="AN410" s="12"/>
      <c r="AO410" s="12"/>
      <c r="AR410" s="15"/>
      <c r="AS410" s="15"/>
    </row>
    <row r="411" spans="12:45" s="9" customFormat="1" x14ac:dyDescent="0.2">
      <c r="L411" s="147"/>
      <c r="M411" s="147"/>
      <c r="N411" s="147"/>
      <c r="O411" s="147"/>
      <c r="P411" s="10"/>
      <c r="Q411" s="10"/>
      <c r="X411" s="19"/>
      <c r="Y411" s="19"/>
      <c r="AD411" s="11"/>
      <c r="AE411" s="11"/>
      <c r="AN411" s="12"/>
      <c r="AO411" s="12"/>
      <c r="AR411" s="15"/>
      <c r="AS411" s="15"/>
    </row>
    <row r="412" spans="12:45" s="9" customFormat="1" x14ac:dyDescent="0.2">
      <c r="L412" s="147"/>
      <c r="M412" s="147"/>
      <c r="N412" s="147"/>
      <c r="O412" s="147"/>
      <c r="P412" s="10"/>
      <c r="Q412" s="10"/>
      <c r="X412" s="19"/>
      <c r="Y412" s="19"/>
      <c r="AD412" s="11"/>
      <c r="AE412" s="11"/>
      <c r="AN412" s="12"/>
      <c r="AO412" s="12"/>
      <c r="AR412" s="15"/>
      <c r="AS412" s="15"/>
    </row>
    <row r="413" spans="12:45" s="9" customFormat="1" x14ac:dyDescent="0.2">
      <c r="L413" s="147"/>
      <c r="M413" s="147"/>
      <c r="N413" s="147"/>
      <c r="O413" s="147"/>
      <c r="P413" s="10"/>
      <c r="Q413" s="10"/>
      <c r="X413" s="19"/>
      <c r="Y413" s="19"/>
      <c r="AD413" s="11"/>
      <c r="AE413" s="11"/>
      <c r="AN413" s="12"/>
      <c r="AO413" s="12"/>
      <c r="AR413" s="15"/>
      <c r="AS413" s="15"/>
    </row>
    <row r="414" spans="12:45" s="9" customFormat="1" x14ac:dyDescent="0.2">
      <c r="L414" s="147"/>
      <c r="M414" s="147"/>
      <c r="N414" s="147"/>
      <c r="O414" s="147"/>
      <c r="P414" s="10"/>
      <c r="Q414" s="10"/>
      <c r="X414" s="19"/>
      <c r="Y414" s="19"/>
      <c r="AD414" s="11"/>
      <c r="AE414" s="11"/>
      <c r="AN414" s="12"/>
      <c r="AO414" s="12"/>
      <c r="AR414" s="15"/>
      <c r="AS414" s="15"/>
    </row>
    <row r="415" spans="12:45" s="9" customFormat="1" x14ac:dyDescent="0.2">
      <c r="L415" s="147"/>
      <c r="M415" s="147"/>
      <c r="N415" s="147"/>
      <c r="O415" s="147"/>
      <c r="P415" s="10"/>
      <c r="Q415" s="10"/>
      <c r="X415" s="19"/>
      <c r="Y415" s="19"/>
      <c r="AD415" s="11"/>
      <c r="AE415" s="11"/>
      <c r="AN415" s="12"/>
      <c r="AO415" s="12"/>
      <c r="AR415" s="15"/>
      <c r="AS415" s="15"/>
    </row>
    <row r="416" spans="12:45" s="9" customFormat="1" x14ac:dyDescent="0.2">
      <c r="L416" s="147"/>
      <c r="M416" s="147"/>
      <c r="N416" s="147"/>
      <c r="O416" s="147"/>
      <c r="P416" s="10"/>
      <c r="Q416" s="10"/>
      <c r="X416" s="19"/>
      <c r="Y416" s="19"/>
      <c r="AD416" s="11"/>
      <c r="AE416" s="11"/>
      <c r="AN416" s="12"/>
      <c r="AO416" s="12"/>
      <c r="AR416" s="15"/>
      <c r="AS416" s="15"/>
    </row>
    <row r="417" spans="12:45" s="9" customFormat="1" x14ac:dyDescent="0.2">
      <c r="L417" s="147"/>
      <c r="M417" s="147"/>
      <c r="N417" s="147"/>
      <c r="O417" s="147"/>
      <c r="P417" s="10"/>
      <c r="Q417" s="10"/>
      <c r="X417" s="19"/>
      <c r="Y417" s="19"/>
      <c r="AD417" s="11"/>
      <c r="AE417" s="11"/>
      <c r="AN417" s="12"/>
      <c r="AO417" s="12"/>
      <c r="AR417" s="15"/>
      <c r="AS417" s="15"/>
    </row>
    <row r="418" spans="12:45" s="9" customFormat="1" x14ac:dyDescent="0.2">
      <c r="L418" s="147"/>
      <c r="M418" s="147"/>
      <c r="N418" s="147"/>
      <c r="O418" s="147"/>
      <c r="P418" s="10"/>
      <c r="Q418" s="10"/>
      <c r="X418" s="19"/>
      <c r="Y418" s="19"/>
      <c r="AD418" s="11"/>
      <c r="AE418" s="11"/>
      <c r="AN418" s="12"/>
      <c r="AO418" s="12"/>
      <c r="AR418" s="15"/>
      <c r="AS418" s="15"/>
    </row>
    <row r="419" spans="12:45" s="9" customFormat="1" x14ac:dyDescent="0.2">
      <c r="L419" s="147"/>
      <c r="M419" s="147"/>
      <c r="N419" s="147"/>
      <c r="O419" s="147"/>
      <c r="P419" s="10"/>
      <c r="Q419" s="10"/>
      <c r="X419" s="19"/>
      <c r="Y419" s="19"/>
      <c r="AD419" s="11"/>
      <c r="AE419" s="11"/>
      <c r="AN419" s="12"/>
      <c r="AO419" s="12"/>
      <c r="AR419" s="15"/>
      <c r="AS419" s="15"/>
    </row>
    <row r="420" spans="12:45" s="9" customFormat="1" x14ac:dyDescent="0.2">
      <c r="L420" s="147"/>
      <c r="M420" s="147"/>
      <c r="N420" s="147"/>
      <c r="O420" s="147"/>
      <c r="P420" s="10"/>
      <c r="Q420" s="10"/>
      <c r="X420" s="19"/>
      <c r="Y420" s="19"/>
      <c r="AD420" s="11"/>
      <c r="AE420" s="11"/>
      <c r="AN420" s="12"/>
      <c r="AO420" s="12"/>
      <c r="AR420" s="15"/>
      <c r="AS420" s="15"/>
    </row>
    <row r="421" spans="12:45" s="9" customFormat="1" x14ac:dyDescent="0.2">
      <c r="L421" s="147"/>
      <c r="M421" s="147"/>
      <c r="N421" s="147"/>
      <c r="O421" s="147"/>
      <c r="P421" s="10"/>
      <c r="Q421" s="10"/>
      <c r="X421" s="19"/>
      <c r="Y421" s="19"/>
      <c r="AD421" s="11"/>
      <c r="AE421" s="11"/>
      <c r="AN421" s="12"/>
      <c r="AO421" s="12"/>
      <c r="AR421" s="15"/>
      <c r="AS421" s="15"/>
    </row>
    <row r="422" spans="12:45" s="9" customFormat="1" x14ac:dyDescent="0.2">
      <c r="L422" s="147"/>
      <c r="M422" s="147"/>
      <c r="N422" s="147"/>
      <c r="O422" s="147"/>
      <c r="P422" s="10"/>
      <c r="Q422" s="10"/>
      <c r="X422" s="19"/>
      <c r="Y422" s="19"/>
      <c r="AD422" s="11"/>
      <c r="AE422" s="11"/>
      <c r="AN422" s="12"/>
      <c r="AO422" s="12"/>
      <c r="AR422" s="15"/>
      <c r="AS422" s="15"/>
    </row>
    <row r="423" spans="12:45" s="9" customFormat="1" x14ac:dyDescent="0.2">
      <c r="L423" s="147"/>
      <c r="M423" s="147"/>
      <c r="N423" s="147"/>
      <c r="O423" s="147"/>
      <c r="P423" s="10"/>
      <c r="Q423" s="10"/>
      <c r="X423" s="19"/>
      <c r="Y423" s="19"/>
      <c r="AD423" s="11"/>
      <c r="AE423" s="11"/>
      <c r="AN423" s="12"/>
      <c r="AO423" s="12"/>
      <c r="AR423" s="15"/>
      <c r="AS423" s="15"/>
    </row>
    <row r="424" spans="12:45" s="9" customFormat="1" x14ac:dyDescent="0.2">
      <c r="L424" s="147"/>
      <c r="M424" s="147"/>
      <c r="N424" s="147"/>
      <c r="O424" s="147"/>
      <c r="P424" s="10"/>
      <c r="Q424" s="10"/>
      <c r="X424" s="19"/>
      <c r="Y424" s="19"/>
      <c r="AD424" s="11"/>
      <c r="AE424" s="11"/>
      <c r="AN424" s="12"/>
      <c r="AO424" s="12"/>
      <c r="AR424" s="15"/>
      <c r="AS424" s="15"/>
    </row>
    <row r="425" spans="12:45" s="9" customFormat="1" x14ac:dyDescent="0.2">
      <c r="L425" s="147"/>
      <c r="M425" s="147"/>
      <c r="N425" s="147"/>
      <c r="O425" s="147"/>
      <c r="P425" s="10"/>
      <c r="Q425" s="10"/>
      <c r="X425" s="19"/>
      <c r="Y425" s="19"/>
      <c r="AD425" s="11"/>
      <c r="AE425" s="11"/>
      <c r="AN425" s="12"/>
      <c r="AO425" s="12"/>
      <c r="AR425" s="15"/>
      <c r="AS425" s="15"/>
    </row>
    <row r="426" spans="12:45" s="9" customFormat="1" x14ac:dyDescent="0.2">
      <c r="L426" s="147"/>
      <c r="M426" s="147"/>
      <c r="N426" s="147"/>
      <c r="O426" s="147"/>
      <c r="P426" s="10"/>
      <c r="Q426" s="10"/>
      <c r="X426" s="19"/>
      <c r="Y426" s="19"/>
      <c r="AD426" s="11"/>
      <c r="AE426" s="11"/>
      <c r="AN426" s="12"/>
      <c r="AO426" s="12"/>
      <c r="AR426" s="15"/>
      <c r="AS426" s="15"/>
    </row>
    <row r="427" spans="12:45" s="9" customFormat="1" x14ac:dyDescent="0.2">
      <c r="L427" s="147"/>
      <c r="M427" s="147"/>
      <c r="N427" s="147"/>
      <c r="O427" s="147"/>
      <c r="P427" s="10"/>
      <c r="Q427" s="10"/>
      <c r="X427" s="19"/>
      <c r="Y427" s="19"/>
      <c r="AD427" s="11"/>
      <c r="AE427" s="11"/>
      <c r="AN427" s="12"/>
      <c r="AO427" s="12"/>
      <c r="AR427" s="15"/>
      <c r="AS427" s="15"/>
    </row>
    <row r="428" spans="12:45" s="9" customFormat="1" x14ac:dyDescent="0.2">
      <c r="L428" s="147"/>
      <c r="M428" s="147"/>
      <c r="N428" s="147"/>
      <c r="O428" s="147"/>
      <c r="P428" s="10"/>
      <c r="Q428" s="10"/>
      <c r="X428" s="19"/>
      <c r="Y428" s="19"/>
      <c r="AD428" s="11"/>
      <c r="AE428" s="11"/>
      <c r="AN428" s="12"/>
      <c r="AO428" s="12"/>
      <c r="AR428" s="15"/>
      <c r="AS428" s="15"/>
    </row>
    <row r="429" spans="12:45" s="9" customFormat="1" x14ac:dyDescent="0.2">
      <c r="L429" s="147"/>
      <c r="M429" s="147"/>
      <c r="N429" s="147"/>
      <c r="O429" s="147"/>
      <c r="P429" s="10"/>
      <c r="Q429" s="10"/>
      <c r="X429" s="19"/>
      <c r="Y429" s="19"/>
      <c r="AD429" s="11"/>
      <c r="AE429" s="11"/>
      <c r="AN429" s="12"/>
      <c r="AO429" s="12"/>
      <c r="AR429" s="15"/>
      <c r="AS429" s="15"/>
    </row>
    <row r="430" spans="12:45" s="9" customFormat="1" x14ac:dyDescent="0.2">
      <c r="L430" s="147"/>
      <c r="M430" s="147"/>
      <c r="N430" s="147"/>
      <c r="O430" s="147"/>
      <c r="P430" s="10"/>
      <c r="Q430" s="10"/>
      <c r="X430" s="19"/>
      <c r="Y430" s="19"/>
      <c r="AD430" s="11"/>
      <c r="AE430" s="11"/>
      <c r="AN430" s="12"/>
      <c r="AO430" s="12"/>
      <c r="AR430" s="15"/>
      <c r="AS430" s="15"/>
    </row>
    <row r="431" spans="12:45" s="9" customFormat="1" x14ac:dyDescent="0.2">
      <c r="L431" s="147"/>
      <c r="M431" s="147"/>
      <c r="N431" s="147"/>
      <c r="O431" s="147"/>
      <c r="P431" s="10"/>
      <c r="Q431" s="10"/>
      <c r="X431" s="19"/>
      <c r="Y431" s="19"/>
      <c r="AD431" s="11"/>
      <c r="AE431" s="11"/>
      <c r="AN431" s="12"/>
      <c r="AO431" s="12"/>
      <c r="AR431" s="15"/>
      <c r="AS431" s="15"/>
    </row>
    <row r="432" spans="12:45" s="9" customFormat="1" x14ac:dyDescent="0.2">
      <c r="L432" s="147"/>
      <c r="M432" s="147"/>
      <c r="N432" s="147"/>
      <c r="O432" s="147"/>
      <c r="P432" s="10"/>
      <c r="Q432" s="10"/>
      <c r="X432" s="19"/>
      <c r="Y432" s="19"/>
      <c r="AD432" s="11"/>
      <c r="AE432" s="11"/>
      <c r="AN432" s="12"/>
      <c r="AO432" s="12"/>
      <c r="AR432" s="15"/>
      <c r="AS432" s="15"/>
    </row>
    <row r="433" spans="12:45" s="9" customFormat="1" x14ac:dyDescent="0.2">
      <c r="L433" s="147"/>
      <c r="M433" s="147"/>
      <c r="N433" s="147"/>
      <c r="O433" s="147"/>
      <c r="P433" s="10"/>
      <c r="Q433" s="10"/>
      <c r="X433" s="19"/>
      <c r="Y433" s="19"/>
      <c r="AD433" s="11"/>
      <c r="AE433" s="11"/>
      <c r="AN433" s="12"/>
      <c r="AO433" s="12"/>
      <c r="AR433" s="15"/>
      <c r="AS433" s="15"/>
    </row>
    <row r="434" spans="12:45" s="9" customFormat="1" x14ac:dyDescent="0.2">
      <c r="L434" s="147"/>
      <c r="M434" s="147"/>
      <c r="N434" s="147"/>
      <c r="O434" s="147"/>
      <c r="P434" s="10"/>
      <c r="Q434" s="10"/>
      <c r="X434" s="19"/>
      <c r="Y434" s="19"/>
      <c r="AD434" s="11"/>
      <c r="AE434" s="11"/>
      <c r="AN434" s="12"/>
      <c r="AO434" s="12"/>
      <c r="AR434" s="15"/>
      <c r="AS434" s="15"/>
    </row>
    <row r="435" spans="12:45" s="9" customFormat="1" x14ac:dyDescent="0.2">
      <c r="L435" s="147"/>
      <c r="M435" s="147"/>
      <c r="N435" s="147"/>
      <c r="O435" s="147"/>
      <c r="P435" s="10"/>
      <c r="Q435" s="10"/>
      <c r="X435" s="19"/>
      <c r="Y435" s="19"/>
      <c r="AD435" s="11"/>
      <c r="AE435" s="11"/>
      <c r="AN435" s="12"/>
      <c r="AO435" s="12"/>
      <c r="AR435" s="15"/>
      <c r="AS435" s="15"/>
    </row>
    <row r="436" spans="12:45" s="9" customFormat="1" x14ac:dyDescent="0.2">
      <c r="L436" s="147"/>
      <c r="M436" s="147"/>
      <c r="N436" s="147"/>
      <c r="O436" s="147"/>
      <c r="P436" s="10"/>
      <c r="Q436" s="10"/>
      <c r="X436" s="19"/>
      <c r="Y436" s="19"/>
      <c r="AD436" s="11"/>
      <c r="AE436" s="11"/>
      <c r="AN436" s="12"/>
      <c r="AO436" s="12"/>
      <c r="AR436" s="15"/>
      <c r="AS436" s="15"/>
    </row>
    <row r="437" spans="12:45" s="9" customFormat="1" x14ac:dyDescent="0.2">
      <c r="L437" s="147"/>
      <c r="M437" s="147"/>
      <c r="N437" s="147"/>
      <c r="O437" s="147"/>
      <c r="P437" s="10"/>
      <c r="Q437" s="10"/>
      <c r="X437" s="19"/>
      <c r="Y437" s="19"/>
      <c r="AD437" s="11"/>
      <c r="AE437" s="11"/>
      <c r="AN437" s="12"/>
      <c r="AO437" s="12"/>
      <c r="AR437" s="15"/>
      <c r="AS437" s="15"/>
    </row>
    <row r="438" spans="12:45" s="9" customFormat="1" x14ac:dyDescent="0.2">
      <c r="L438" s="147"/>
      <c r="M438" s="147"/>
      <c r="N438" s="147"/>
      <c r="O438" s="147"/>
      <c r="P438" s="10"/>
      <c r="Q438" s="10"/>
      <c r="X438" s="19"/>
      <c r="Y438" s="19"/>
      <c r="AD438" s="11"/>
      <c r="AE438" s="11"/>
      <c r="AN438" s="12"/>
      <c r="AO438" s="12"/>
      <c r="AR438" s="15"/>
      <c r="AS438" s="15"/>
    </row>
    <row r="439" spans="12:45" s="9" customFormat="1" x14ac:dyDescent="0.2">
      <c r="L439" s="147"/>
      <c r="M439" s="147"/>
      <c r="N439" s="147"/>
      <c r="O439" s="147"/>
      <c r="P439" s="10"/>
      <c r="Q439" s="10"/>
      <c r="X439" s="19"/>
      <c r="Y439" s="19"/>
      <c r="AD439" s="11"/>
      <c r="AE439" s="11"/>
      <c r="AN439" s="12"/>
      <c r="AO439" s="12"/>
      <c r="AR439" s="15"/>
      <c r="AS439" s="15"/>
    </row>
    <row r="440" spans="12:45" s="9" customFormat="1" x14ac:dyDescent="0.2">
      <c r="L440" s="147"/>
      <c r="M440" s="147"/>
      <c r="N440" s="147"/>
      <c r="O440" s="147"/>
      <c r="P440" s="10"/>
      <c r="Q440" s="10"/>
      <c r="X440" s="19"/>
      <c r="Y440" s="19"/>
      <c r="AD440" s="11"/>
      <c r="AE440" s="11"/>
      <c r="AN440" s="12"/>
      <c r="AO440" s="12"/>
      <c r="AR440" s="15"/>
      <c r="AS440" s="15"/>
    </row>
    <row r="441" spans="12:45" s="9" customFormat="1" x14ac:dyDescent="0.2">
      <c r="L441" s="147"/>
      <c r="M441" s="147"/>
      <c r="N441" s="147"/>
      <c r="O441" s="147"/>
      <c r="P441" s="10"/>
      <c r="Q441" s="10"/>
      <c r="X441" s="19"/>
      <c r="Y441" s="19"/>
      <c r="AD441" s="11"/>
      <c r="AE441" s="11"/>
      <c r="AN441" s="12"/>
      <c r="AO441" s="12"/>
      <c r="AR441" s="15"/>
      <c r="AS441" s="15"/>
    </row>
    <row r="442" spans="12:45" s="9" customFormat="1" x14ac:dyDescent="0.2">
      <c r="L442" s="147"/>
      <c r="M442" s="147"/>
      <c r="N442" s="147"/>
      <c r="O442" s="147"/>
      <c r="P442" s="10"/>
      <c r="Q442" s="10"/>
      <c r="X442" s="19"/>
      <c r="Y442" s="19"/>
      <c r="AD442" s="11"/>
      <c r="AE442" s="11"/>
      <c r="AN442" s="12"/>
      <c r="AO442" s="12"/>
      <c r="AR442" s="15"/>
      <c r="AS442" s="15"/>
    </row>
    <row r="443" spans="12:45" s="9" customFormat="1" x14ac:dyDescent="0.2">
      <c r="L443" s="147"/>
      <c r="M443" s="147"/>
      <c r="N443" s="147"/>
      <c r="O443" s="147"/>
      <c r="P443" s="10"/>
      <c r="Q443" s="10"/>
      <c r="X443" s="19"/>
      <c r="Y443" s="19"/>
      <c r="AD443" s="11"/>
      <c r="AE443" s="11"/>
      <c r="AN443" s="12"/>
      <c r="AO443" s="12"/>
      <c r="AR443" s="15"/>
      <c r="AS443" s="15"/>
    </row>
    <row r="444" spans="12:45" s="9" customFormat="1" x14ac:dyDescent="0.2">
      <c r="L444" s="147"/>
      <c r="M444" s="147"/>
      <c r="N444" s="147"/>
      <c r="O444" s="147"/>
      <c r="P444" s="10"/>
      <c r="Q444" s="10"/>
      <c r="X444" s="19"/>
      <c r="Y444" s="19"/>
      <c r="AD444" s="11"/>
      <c r="AE444" s="11"/>
      <c r="AN444" s="12"/>
      <c r="AO444" s="12"/>
      <c r="AR444" s="15"/>
      <c r="AS444" s="15"/>
    </row>
    <row r="445" spans="12:45" s="9" customFormat="1" x14ac:dyDescent="0.2">
      <c r="L445" s="147"/>
      <c r="M445" s="147"/>
      <c r="N445" s="147"/>
      <c r="O445" s="147"/>
      <c r="P445" s="10"/>
      <c r="Q445" s="10"/>
      <c r="X445" s="19"/>
      <c r="Y445" s="19"/>
      <c r="AD445" s="11"/>
      <c r="AE445" s="11"/>
      <c r="AN445" s="12"/>
      <c r="AO445" s="12"/>
      <c r="AR445" s="15"/>
      <c r="AS445" s="15"/>
    </row>
    <row r="446" spans="12:45" s="9" customFormat="1" x14ac:dyDescent="0.2">
      <c r="L446" s="147"/>
      <c r="M446" s="147"/>
      <c r="N446" s="147"/>
      <c r="O446" s="147"/>
      <c r="P446" s="10"/>
      <c r="Q446" s="10"/>
      <c r="X446" s="19"/>
      <c r="Y446" s="19"/>
      <c r="AD446" s="11"/>
      <c r="AE446" s="11"/>
      <c r="AN446" s="12"/>
      <c r="AO446" s="12"/>
      <c r="AR446" s="15"/>
      <c r="AS446" s="15"/>
    </row>
    <row r="447" spans="12:45" s="9" customFormat="1" x14ac:dyDescent="0.2">
      <c r="L447" s="147"/>
      <c r="M447" s="147"/>
      <c r="N447" s="147"/>
      <c r="O447" s="147"/>
      <c r="P447" s="10"/>
      <c r="Q447" s="10"/>
      <c r="X447" s="19"/>
      <c r="Y447" s="19"/>
      <c r="AD447" s="11"/>
      <c r="AE447" s="11"/>
      <c r="AN447" s="12"/>
      <c r="AO447" s="12"/>
      <c r="AR447" s="15"/>
      <c r="AS447" s="15"/>
    </row>
    <row r="448" spans="12:45" s="9" customFormat="1" x14ac:dyDescent="0.2">
      <c r="L448" s="147"/>
      <c r="M448" s="147"/>
      <c r="N448" s="147"/>
      <c r="O448" s="147"/>
      <c r="P448" s="10"/>
      <c r="Q448" s="10"/>
      <c r="X448" s="19"/>
      <c r="Y448" s="19"/>
      <c r="AD448" s="11"/>
      <c r="AE448" s="11"/>
      <c r="AN448" s="12"/>
      <c r="AO448" s="12"/>
      <c r="AR448" s="15"/>
      <c r="AS448" s="15"/>
    </row>
    <row r="449" spans="12:45" s="9" customFormat="1" x14ac:dyDescent="0.2">
      <c r="L449" s="147"/>
      <c r="M449" s="147"/>
      <c r="N449" s="147"/>
      <c r="O449" s="147"/>
      <c r="P449" s="10"/>
      <c r="Q449" s="10"/>
      <c r="X449" s="19"/>
      <c r="Y449" s="19"/>
      <c r="AD449" s="11"/>
      <c r="AE449" s="11"/>
      <c r="AN449" s="12"/>
      <c r="AO449" s="12"/>
      <c r="AR449" s="15"/>
      <c r="AS449" s="15"/>
    </row>
    <row r="450" spans="12:45" s="9" customFormat="1" x14ac:dyDescent="0.2">
      <c r="L450" s="147"/>
      <c r="M450" s="147"/>
      <c r="N450" s="147"/>
      <c r="O450" s="147"/>
      <c r="P450" s="10"/>
      <c r="Q450" s="10"/>
      <c r="X450" s="19"/>
      <c r="Y450" s="19"/>
      <c r="AD450" s="11"/>
      <c r="AE450" s="11"/>
      <c r="AN450" s="12"/>
      <c r="AO450" s="12"/>
      <c r="AR450" s="15"/>
      <c r="AS450" s="15"/>
    </row>
    <row r="451" spans="12:45" s="9" customFormat="1" x14ac:dyDescent="0.2">
      <c r="L451" s="147"/>
      <c r="M451" s="147"/>
      <c r="N451" s="147"/>
      <c r="O451" s="147"/>
      <c r="P451" s="10"/>
      <c r="Q451" s="10"/>
      <c r="X451" s="19"/>
      <c r="Y451" s="19"/>
      <c r="AD451" s="11"/>
      <c r="AE451" s="11"/>
      <c r="AN451" s="12"/>
      <c r="AO451" s="12"/>
      <c r="AR451" s="15"/>
      <c r="AS451" s="15"/>
    </row>
    <row r="452" spans="12:45" s="9" customFormat="1" x14ac:dyDescent="0.2">
      <c r="L452" s="147"/>
      <c r="M452" s="147"/>
      <c r="N452" s="147"/>
      <c r="O452" s="147"/>
      <c r="P452" s="10"/>
      <c r="Q452" s="10"/>
      <c r="X452" s="19"/>
      <c r="Y452" s="19"/>
      <c r="AD452" s="11"/>
      <c r="AE452" s="11"/>
      <c r="AN452" s="12"/>
      <c r="AO452" s="12"/>
      <c r="AR452" s="15"/>
      <c r="AS452" s="15"/>
    </row>
    <row r="453" spans="12:45" s="9" customFormat="1" x14ac:dyDescent="0.2">
      <c r="L453" s="147"/>
      <c r="M453" s="147"/>
      <c r="N453" s="147"/>
      <c r="O453" s="147"/>
      <c r="P453" s="10"/>
      <c r="Q453" s="10"/>
      <c r="X453" s="19"/>
      <c r="Y453" s="19"/>
      <c r="AD453" s="11"/>
      <c r="AE453" s="11"/>
      <c r="AN453" s="12"/>
      <c r="AO453" s="12"/>
      <c r="AR453" s="15"/>
      <c r="AS453" s="15"/>
    </row>
    <row r="454" spans="12:45" s="9" customFormat="1" x14ac:dyDescent="0.2">
      <c r="L454" s="147"/>
      <c r="M454" s="147"/>
      <c r="N454" s="147"/>
      <c r="O454" s="147"/>
      <c r="P454" s="10"/>
      <c r="Q454" s="10"/>
      <c r="X454" s="19"/>
      <c r="Y454" s="19"/>
      <c r="AD454" s="11"/>
      <c r="AE454" s="11"/>
      <c r="AN454" s="12"/>
      <c r="AO454" s="12"/>
      <c r="AR454" s="15"/>
      <c r="AS454" s="15"/>
    </row>
    <row r="455" spans="12:45" s="9" customFormat="1" x14ac:dyDescent="0.2">
      <c r="L455" s="147"/>
      <c r="M455" s="147"/>
      <c r="N455" s="147"/>
      <c r="O455" s="147"/>
      <c r="P455" s="10"/>
      <c r="Q455" s="10"/>
      <c r="X455" s="19"/>
      <c r="Y455" s="19"/>
      <c r="AD455" s="11"/>
      <c r="AE455" s="11"/>
      <c r="AN455" s="12"/>
      <c r="AO455" s="12"/>
      <c r="AR455" s="15"/>
      <c r="AS455" s="15"/>
    </row>
    <row r="456" spans="12:45" s="9" customFormat="1" x14ac:dyDescent="0.2">
      <c r="L456" s="147"/>
      <c r="M456" s="147"/>
      <c r="N456" s="147"/>
      <c r="O456" s="147"/>
      <c r="P456" s="10"/>
      <c r="Q456" s="10"/>
      <c r="X456" s="19"/>
      <c r="Y456" s="19"/>
      <c r="AD456" s="11"/>
      <c r="AE456" s="11"/>
      <c r="AN456" s="12"/>
      <c r="AO456" s="12"/>
      <c r="AR456" s="15"/>
      <c r="AS456" s="15"/>
    </row>
    <row r="457" spans="12:45" s="9" customFormat="1" x14ac:dyDescent="0.2">
      <c r="L457" s="147"/>
      <c r="M457" s="147"/>
      <c r="N457" s="147"/>
      <c r="O457" s="147"/>
      <c r="P457" s="10"/>
      <c r="Q457" s="10"/>
      <c r="X457" s="19"/>
      <c r="Y457" s="19"/>
      <c r="AD457" s="11"/>
      <c r="AE457" s="11"/>
      <c r="AN457" s="12"/>
      <c r="AO457" s="12"/>
      <c r="AR457" s="15"/>
      <c r="AS457" s="15"/>
    </row>
    <row r="458" spans="12:45" s="9" customFormat="1" x14ac:dyDescent="0.2">
      <c r="L458" s="147"/>
      <c r="M458" s="147"/>
      <c r="N458" s="147"/>
      <c r="O458" s="147"/>
      <c r="P458" s="10"/>
      <c r="Q458" s="10"/>
      <c r="X458" s="19"/>
      <c r="Y458" s="19"/>
      <c r="AD458" s="11"/>
      <c r="AE458" s="11"/>
      <c r="AN458" s="12"/>
      <c r="AO458" s="12"/>
      <c r="AR458" s="15"/>
      <c r="AS458" s="15"/>
    </row>
    <row r="459" spans="12:45" s="9" customFormat="1" x14ac:dyDescent="0.2">
      <c r="L459" s="147"/>
      <c r="M459" s="147"/>
      <c r="N459" s="147"/>
      <c r="O459" s="147"/>
      <c r="P459" s="10"/>
      <c r="Q459" s="10"/>
      <c r="X459" s="19"/>
      <c r="Y459" s="19"/>
      <c r="AD459" s="11"/>
      <c r="AE459" s="11"/>
      <c r="AN459" s="12"/>
      <c r="AO459" s="12"/>
      <c r="AR459" s="15"/>
      <c r="AS459" s="15"/>
    </row>
    <row r="460" spans="12:45" s="9" customFormat="1" x14ac:dyDescent="0.2">
      <c r="L460" s="147"/>
      <c r="M460" s="147"/>
      <c r="N460" s="147"/>
      <c r="O460" s="147"/>
      <c r="P460" s="10"/>
      <c r="Q460" s="10"/>
      <c r="X460" s="19"/>
      <c r="Y460" s="19"/>
      <c r="AD460" s="11"/>
      <c r="AE460" s="11"/>
      <c r="AN460" s="12"/>
      <c r="AO460" s="12"/>
      <c r="AR460" s="15"/>
      <c r="AS460" s="15"/>
    </row>
    <row r="461" spans="12:45" s="9" customFormat="1" x14ac:dyDescent="0.2">
      <c r="L461" s="147"/>
      <c r="M461" s="147"/>
      <c r="N461" s="147"/>
      <c r="O461" s="147"/>
      <c r="P461" s="10"/>
      <c r="Q461" s="10"/>
      <c r="X461" s="19"/>
      <c r="Y461" s="19"/>
      <c r="AD461" s="11"/>
      <c r="AE461" s="11"/>
      <c r="AN461" s="12"/>
      <c r="AO461" s="12"/>
      <c r="AR461" s="15"/>
      <c r="AS461" s="15"/>
    </row>
    <row r="462" spans="12:45" s="9" customFormat="1" x14ac:dyDescent="0.2">
      <c r="L462" s="147"/>
      <c r="M462" s="147"/>
      <c r="N462" s="147"/>
      <c r="O462" s="147"/>
      <c r="P462" s="10"/>
      <c r="Q462" s="10"/>
      <c r="X462" s="19"/>
      <c r="Y462" s="19"/>
      <c r="AD462" s="11"/>
      <c r="AE462" s="11"/>
      <c r="AN462" s="12"/>
      <c r="AO462" s="12"/>
      <c r="AR462" s="15"/>
      <c r="AS462" s="15"/>
    </row>
    <row r="463" spans="12:45" s="9" customFormat="1" x14ac:dyDescent="0.2">
      <c r="L463" s="147"/>
      <c r="M463" s="147"/>
      <c r="N463" s="147"/>
      <c r="O463" s="147"/>
      <c r="P463" s="10"/>
      <c r="Q463" s="10"/>
      <c r="X463" s="19"/>
      <c r="Y463" s="19"/>
      <c r="AD463" s="11"/>
      <c r="AE463" s="11"/>
      <c r="AN463" s="12"/>
      <c r="AO463" s="12"/>
      <c r="AR463" s="15"/>
      <c r="AS463" s="15"/>
    </row>
    <row r="464" spans="12:45" s="9" customFormat="1" x14ac:dyDescent="0.2">
      <c r="L464" s="147"/>
      <c r="M464" s="147"/>
      <c r="N464" s="147"/>
      <c r="O464" s="147"/>
      <c r="P464" s="10"/>
      <c r="Q464" s="10"/>
      <c r="X464" s="19"/>
      <c r="Y464" s="19"/>
      <c r="AD464" s="11"/>
      <c r="AE464" s="11"/>
      <c r="AN464" s="12"/>
      <c r="AO464" s="12"/>
      <c r="AR464" s="15"/>
      <c r="AS464" s="15"/>
    </row>
    <row r="465" spans="12:45" s="9" customFormat="1" x14ac:dyDescent="0.2">
      <c r="L465" s="147"/>
      <c r="M465" s="147"/>
      <c r="N465" s="147"/>
      <c r="O465" s="147"/>
      <c r="P465" s="10"/>
      <c r="Q465" s="10"/>
      <c r="X465" s="19"/>
      <c r="Y465" s="19"/>
      <c r="AD465" s="11"/>
      <c r="AE465" s="11"/>
      <c r="AN465" s="12"/>
      <c r="AO465" s="12"/>
      <c r="AR465" s="15"/>
      <c r="AS465" s="15"/>
    </row>
    <row r="466" spans="12:45" s="9" customFormat="1" x14ac:dyDescent="0.2">
      <c r="L466" s="147"/>
      <c r="M466" s="147"/>
      <c r="N466" s="147"/>
      <c r="O466" s="147"/>
      <c r="P466" s="10"/>
      <c r="Q466" s="10"/>
      <c r="X466" s="19"/>
      <c r="Y466" s="19"/>
      <c r="AD466" s="11"/>
      <c r="AE466" s="11"/>
      <c r="AN466" s="12"/>
      <c r="AO466" s="12"/>
      <c r="AR466" s="15"/>
      <c r="AS466" s="15"/>
    </row>
    <row r="467" spans="12:45" s="9" customFormat="1" x14ac:dyDescent="0.2">
      <c r="L467" s="147"/>
      <c r="M467" s="147"/>
      <c r="N467" s="147"/>
      <c r="O467" s="147"/>
      <c r="P467" s="10"/>
      <c r="Q467" s="10"/>
      <c r="X467" s="19"/>
      <c r="Y467" s="19"/>
      <c r="AD467" s="11"/>
      <c r="AE467" s="11"/>
      <c r="AN467" s="12"/>
      <c r="AO467" s="12"/>
      <c r="AR467" s="15"/>
      <c r="AS467" s="15"/>
    </row>
    <row r="468" spans="12:45" s="9" customFormat="1" x14ac:dyDescent="0.2">
      <c r="L468" s="147"/>
      <c r="M468" s="147"/>
      <c r="N468" s="147"/>
      <c r="O468" s="147"/>
      <c r="P468" s="10"/>
      <c r="Q468" s="10"/>
      <c r="X468" s="19"/>
      <c r="Y468" s="19"/>
      <c r="AD468" s="11"/>
      <c r="AE468" s="11"/>
      <c r="AN468" s="12"/>
      <c r="AO468" s="12"/>
      <c r="AR468" s="15"/>
      <c r="AS468" s="15"/>
    </row>
    <row r="469" spans="12:45" s="9" customFormat="1" x14ac:dyDescent="0.2">
      <c r="L469" s="147"/>
      <c r="M469" s="147"/>
      <c r="N469" s="147"/>
      <c r="O469" s="147"/>
      <c r="P469" s="10"/>
      <c r="Q469" s="10"/>
      <c r="X469" s="19"/>
      <c r="Y469" s="19"/>
      <c r="AD469" s="11"/>
      <c r="AE469" s="11"/>
      <c r="AN469" s="12"/>
      <c r="AO469" s="12"/>
      <c r="AR469" s="15"/>
      <c r="AS469" s="15"/>
    </row>
    <row r="470" spans="12:45" s="9" customFormat="1" x14ac:dyDescent="0.2">
      <c r="L470" s="147"/>
      <c r="M470" s="147"/>
      <c r="N470" s="147"/>
      <c r="O470" s="147"/>
      <c r="P470" s="10"/>
      <c r="Q470" s="10"/>
      <c r="X470" s="19"/>
      <c r="Y470" s="19"/>
      <c r="AD470" s="11"/>
      <c r="AE470" s="11"/>
      <c r="AN470" s="12"/>
      <c r="AO470" s="12"/>
      <c r="AR470" s="15"/>
      <c r="AS470" s="15"/>
    </row>
    <row r="471" spans="12:45" s="9" customFormat="1" x14ac:dyDescent="0.2">
      <c r="L471" s="147"/>
      <c r="M471" s="147"/>
      <c r="N471" s="147"/>
      <c r="O471" s="147"/>
      <c r="P471" s="10"/>
      <c r="Q471" s="10"/>
      <c r="X471" s="19"/>
      <c r="Y471" s="19"/>
      <c r="AD471" s="11"/>
      <c r="AE471" s="11"/>
      <c r="AN471" s="12"/>
      <c r="AO471" s="12"/>
      <c r="AR471" s="15"/>
      <c r="AS471" s="15"/>
    </row>
    <row r="472" spans="12:45" s="9" customFormat="1" x14ac:dyDescent="0.2">
      <c r="L472" s="147"/>
      <c r="M472" s="147"/>
      <c r="N472" s="147"/>
      <c r="O472" s="147"/>
      <c r="P472" s="10"/>
      <c r="Q472" s="10"/>
      <c r="X472" s="19"/>
      <c r="Y472" s="19"/>
      <c r="AD472" s="11"/>
      <c r="AE472" s="11"/>
      <c r="AN472" s="12"/>
      <c r="AO472" s="12"/>
      <c r="AR472" s="15"/>
      <c r="AS472" s="15"/>
    </row>
    <row r="473" spans="12:45" s="9" customFormat="1" x14ac:dyDescent="0.2">
      <c r="L473" s="147"/>
      <c r="M473" s="147"/>
      <c r="N473" s="147"/>
      <c r="O473" s="147"/>
      <c r="P473" s="10"/>
      <c r="Q473" s="10"/>
      <c r="X473" s="19"/>
      <c r="Y473" s="19"/>
      <c r="AD473" s="11"/>
      <c r="AE473" s="11"/>
      <c r="AN473" s="12"/>
      <c r="AO473" s="12"/>
      <c r="AR473" s="15"/>
      <c r="AS473" s="15"/>
    </row>
    <row r="474" spans="12:45" s="9" customFormat="1" x14ac:dyDescent="0.2">
      <c r="L474" s="147"/>
      <c r="M474" s="147"/>
      <c r="N474" s="147"/>
      <c r="O474" s="147"/>
      <c r="P474" s="10"/>
      <c r="Q474" s="10"/>
      <c r="X474" s="19"/>
      <c r="Y474" s="19"/>
      <c r="AD474" s="11"/>
      <c r="AE474" s="11"/>
      <c r="AN474" s="12"/>
      <c r="AO474" s="12"/>
      <c r="AR474" s="15"/>
      <c r="AS474" s="15"/>
    </row>
    <row r="475" spans="12:45" s="9" customFormat="1" x14ac:dyDescent="0.2">
      <c r="L475" s="147"/>
      <c r="M475" s="147"/>
      <c r="N475" s="147"/>
      <c r="O475" s="147"/>
      <c r="P475" s="10"/>
      <c r="Q475" s="10"/>
      <c r="X475" s="19"/>
      <c r="Y475" s="19"/>
      <c r="AD475" s="11"/>
      <c r="AE475" s="11"/>
      <c r="AN475" s="12"/>
      <c r="AO475" s="12"/>
      <c r="AR475" s="15"/>
      <c r="AS475" s="15"/>
    </row>
    <row r="476" spans="12:45" s="9" customFormat="1" x14ac:dyDescent="0.2">
      <c r="L476" s="147"/>
      <c r="M476" s="147"/>
      <c r="N476" s="147"/>
      <c r="O476" s="147"/>
      <c r="P476" s="10"/>
      <c r="Q476" s="10"/>
      <c r="X476" s="19"/>
      <c r="Y476" s="19"/>
      <c r="AD476" s="11"/>
      <c r="AE476" s="11"/>
      <c r="AN476" s="12"/>
      <c r="AO476" s="12"/>
      <c r="AR476" s="15"/>
      <c r="AS476" s="15"/>
    </row>
    <row r="477" spans="12:45" s="9" customFormat="1" x14ac:dyDescent="0.2">
      <c r="L477" s="147"/>
      <c r="M477" s="147"/>
      <c r="N477" s="147"/>
      <c r="O477" s="147"/>
      <c r="P477" s="10"/>
      <c r="Q477" s="10"/>
      <c r="X477" s="19"/>
      <c r="Y477" s="19"/>
      <c r="AD477" s="11"/>
      <c r="AE477" s="11"/>
      <c r="AN477" s="12"/>
      <c r="AO477" s="12"/>
      <c r="AR477" s="15"/>
      <c r="AS477" s="15"/>
    </row>
    <row r="478" spans="12:45" s="9" customFormat="1" x14ac:dyDescent="0.2">
      <c r="L478" s="147"/>
      <c r="M478" s="147"/>
      <c r="N478" s="147"/>
      <c r="O478" s="147"/>
      <c r="P478" s="10"/>
      <c r="Q478" s="10"/>
      <c r="X478" s="19"/>
      <c r="Y478" s="19"/>
      <c r="AD478" s="11"/>
      <c r="AE478" s="11"/>
      <c r="AN478" s="12"/>
      <c r="AO478" s="12"/>
      <c r="AR478" s="15"/>
      <c r="AS478" s="15"/>
    </row>
    <row r="479" spans="12:45" s="9" customFormat="1" x14ac:dyDescent="0.2">
      <c r="L479" s="147"/>
      <c r="M479" s="147"/>
      <c r="N479" s="147"/>
      <c r="O479" s="147"/>
      <c r="P479" s="10"/>
      <c r="Q479" s="10"/>
      <c r="X479" s="19"/>
      <c r="Y479" s="19"/>
      <c r="AD479" s="11"/>
      <c r="AE479" s="11"/>
      <c r="AN479" s="12"/>
      <c r="AO479" s="12"/>
      <c r="AR479" s="15"/>
      <c r="AS479" s="15"/>
    </row>
    <row r="480" spans="12:45" s="9" customFormat="1" x14ac:dyDescent="0.2">
      <c r="L480" s="147"/>
      <c r="M480" s="147"/>
      <c r="N480" s="147"/>
      <c r="O480" s="147"/>
      <c r="P480" s="10"/>
      <c r="Q480" s="10"/>
      <c r="X480" s="19"/>
      <c r="Y480" s="19"/>
      <c r="AD480" s="11"/>
      <c r="AE480" s="11"/>
      <c r="AN480" s="12"/>
      <c r="AO480" s="12"/>
      <c r="AR480" s="15"/>
      <c r="AS480" s="15"/>
    </row>
    <row r="481" spans="12:45" s="9" customFormat="1" x14ac:dyDescent="0.2">
      <c r="L481" s="147"/>
      <c r="M481" s="147"/>
      <c r="N481" s="147"/>
      <c r="O481" s="147"/>
      <c r="P481" s="10"/>
      <c r="Q481" s="10"/>
      <c r="X481" s="19"/>
      <c r="Y481" s="19"/>
      <c r="AD481" s="11"/>
      <c r="AE481" s="11"/>
      <c r="AN481" s="12"/>
      <c r="AO481" s="12"/>
      <c r="AR481" s="15"/>
      <c r="AS481" s="15"/>
    </row>
    <row r="482" spans="12:45" s="9" customFormat="1" x14ac:dyDescent="0.2">
      <c r="L482" s="147"/>
      <c r="M482" s="147"/>
      <c r="N482" s="147"/>
      <c r="O482" s="147"/>
      <c r="P482" s="10"/>
      <c r="Q482" s="10"/>
      <c r="X482" s="19"/>
      <c r="Y482" s="19"/>
      <c r="AD482" s="11"/>
      <c r="AE482" s="11"/>
      <c r="AN482" s="12"/>
      <c r="AO482" s="12"/>
      <c r="AR482" s="15"/>
      <c r="AS482" s="15"/>
    </row>
    <row r="483" spans="12:45" s="9" customFormat="1" x14ac:dyDescent="0.2">
      <c r="L483" s="147"/>
      <c r="M483" s="147"/>
      <c r="N483" s="147"/>
      <c r="O483" s="147"/>
      <c r="P483" s="10"/>
      <c r="Q483" s="10"/>
      <c r="X483" s="19"/>
      <c r="Y483" s="19"/>
      <c r="AD483" s="11"/>
      <c r="AE483" s="11"/>
      <c r="AN483" s="12"/>
      <c r="AO483" s="12"/>
      <c r="AR483" s="15"/>
      <c r="AS483" s="15"/>
    </row>
    <row r="484" spans="12:45" s="9" customFormat="1" x14ac:dyDescent="0.2">
      <c r="L484" s="147"/>
      <c r="M484" s="147"/>
      <c r="N484" s="147"/>
      <c r="O484" s="147"/>
      <c r="P484" s="10"/>
      <c r="Q484" s="10"/>
      <c r="X484" s="19"/>
      <c r="Y484" s="19"/>
      <c r="AD484" s="11"/>
      <c r="AE484" s="11"/>
      <c r="AN484" s="12"/>
      <c r="AO484" s="12"/>
      <c r="AR484" s="15"/>
      <c r="AS484" s="15"/>
    </row>
    <row r="485" spans="12:45" s="9" customFormat="1" x14ac:dyDescent="0.2">
      <c r="L485" s="147"/>
      <c r="M485" s="147"/>
      <c r="N485" s="147"/>
      <c r="O485" s="147"/>
      <c r="P485" s="10"/>
      <c r="Q485" s="10"/>
      <c r="X485" s="19"/>
      <c r="Y485" s="19"/>
      <c r="AD485" s="11"/>
      <c r="AE485" s="11"/>
      <c r="AN485" s="12"/>
      <c r="AO485" s="12"/>
      <c r="AR485" s="15"/>
      <c r="AS485" s="15"/>
    </row>
    <row r="486" spans="12:45" s="9" customFormat="1" x14ac:dyDescent="0.2">
      <c r="L486" s="147"/>
      <c r="M486" s="147"/>
      <c r="N486" s="147"/>
      <c r="O486" s="147"/>
      <c r="P486" s="10"/>
      <c r="Q486" s="10"/>
      <c r="X486" s="19"/>
      <c r="Y486" s="19"/>
      <c r="AD486" s="11"/>
      <c r="AE486" s="11"/>
      <c r="AN486" s="12"/>
      <c r="AO486" s="12"/>
      <c r="AR486" s="15"/>
      <c r="AS486" s="15"/>
    </row>
    <row r="487" spans="12:45" s="9" customFormat="1" x14ac:dyDescent="0.2">
      <c r="L487" s="147"/>
      <c r="M487" s="147"/>
      <c r="N487" s="147"/>
      <c r="O487" s="147"/>
      <c r="P487" s="10"/>
      <c r="Q487" s="10"/>
      <c r="X487" s="19"/>
      <c r="Y487" s="19"/>
      <c r="AD487" s="11"/>
      <c r="AE487" s="11"/>
      <c r="AN487" s="12"/>
      <c r="AO487" s="12"/>
      <c r="AR487" s="15"/>
      <c r="AS487" s="15"/>
    </row>
    <row r="488" spans="12:45" s="9" customFormat="1" x14ac:dyDescent="0.2">
      <c r="L488" s="147"/>
      <c r="M488" s="147"/>
      <c r="N488" s="147"/>
      <c r="O488" s="147"/>
      <c r="P488" s="10"/>
      <c r="Q488" s="10"/>
      <c r="X488" s="19"/>
      <c r="Y488" s="19"/>
      <c r="AD488" s="11"/>
      <c r="AE488" s="11"/>
      <c r="AN488" s="12"/>
      <c r="AO488" s="12"/>
      <c r="AR488" s="15"/>
      <c r="AS488" s="15"/>
    </row>
    <row r="489" spans="12:45" s="9" customFormat="1" x14ac:dyDescent="0.2">
      <c r="L489" s="147"/>
      <c r="M489" s="147"/>
      <c r="N489" s="147"/>
      <c r="O489" s="147"/>
      <c r="P489" s="10"/>
      <c r="Q489" s="10"/>
      <c r="X489" s="19"/>
      <c r="Y489" s="19"/>
      <c r="AD489" s="11"/>
      <c r="AE489" s="11"/>
      <c r="AN489" s="12"/>
      <c r="AO489" s="12"/>
      <c r="AR489" s="15"/>
      <c r="AS489" s="15"/>
    </row>
    <row r="490" spans="12:45" s="9" customFormat="1" x14ac:dyDescent="0.2">
      <c r="L490" s="147"/>
      <c r="M490" s="147"/>
      <c r="N490" s="147"/>
      <c r="O490" s="147"/>
      <c r="P490" s="10"/>
      <c r="Q490" s="10"/>
      <c r="X490" s="19"/>
      <c r="Y490" s="19"/>
      <c r="AD490" s="11"/>
      <c r="AE490" s="11"/>
      <c r="AN490" s="12"/>
      <c r="AO490" s="12"/>
      <c r="AR490" s="15"/>
      <c r="AS490" s="15"/>
    </row>
    <row r="491" spans="12:45" s="9" customFormat="1" x14ac:dyDescent="0.2">
      <c r="L491" s="147"/>
      <c r="M491" s="147"/>
      <c r="N491" s="147"/>
      <c r="O491" s="147"/>
      <c r="P491" s="10"/>
      <c r="Q491" s="10"/>
      <c r="X491" s="19"/>
      <c r="Y491" s="19"/>
      <c r="AD491" s="11"/>
      <c r="AE491" s="11"/>
      <c r="AN491" s="12"/>
      <c r="AO491" s="12"/>
      <c r="AR491" s="15"/>
      <c r="AS491" s="15"/>
    </row>
    <row r="492" spans="12:45" s="9" customFormat="1" x14ac:dyDescent="0.2">
      <c r="L492" s="147"/>
      <c r="M492" s="147"/>
      <c r="N492" s="147"/>
      <c r="O492" s="147"/>
      <c r="P492" s="10"/>
      <c r="Q492" s="10"/>
      <c r="X492" s="19"/>
      <c r="Y492" s="19"/>
      <c r="AD492" s="11"/>
      <c r="AE492" s="11"/>
      <c r="AN492" s="12"/>
      <c r="AO492" s="12"/>
      <c r="AR492" s="15"/>
      <c r="AS492" s="15"/>
    </row>
    <row r="493" spans="12:45" s="9" customFormat="1" x14ac:dyDescent="0.2">
      <c r="L493" s="147"/>
      <c r="M493" s="147"/>
      <c r="N493" s="147"/>
      <c r="O493" s="147"/>
      <c r="P493" s="10"/>
      <c r="Q493" s="10"/>
      <c r="X493" s="19"/>
      <c r="Y493" s="19"/>
      <c r="AD493" s="11"/>
      <c r="AE493" s="11"/>
      <c r="AN493" s="12"/>
      <c r="AO493" s="12"/>
      <c r="AR493" s="15"/>
      <c r="AS493" s="15"/>
    </row>
    <row r="494" spans="12:45" s="9" customFormat="1" x14ac:dyDescent="0.2">
      <c r="L494" s="147"/>
      <c r="M494" s="147"/>
      <c r="N494" s="147"/>
      <c r="O494" s="147"/>
      <c r="P494" s="10"/>
      <c r="Q494" s="10"/>
      <c r="X494" s="19"/>
      <c r="Y494" s="19"/>
      <c r="AD494" s="11"/>
      <c r="AE494" s="11"/>
      <c r="AN494" s="12"/>
      <c r="AO494" s="12"/>
      <c r="AR494" s="15"/>
      <c r="AS494" s="15"/>
    </row>
    <row r="495" spans="12:45" s="9" customFormat="1" x14ac:dyDescent="0.2">
      <c r="L495" s="147"/>
      <c r="M495" s="147"/>
      <c r="N495" s="147"/>
      <c r="O495" s="147"/>
      <c r="P495" s="10"/>
      <c r="Q495" s="10"/>
      <c r="X495" s="19"/>
      <c r="Y495" s="19"/>
      <c r="AD495" s="11"/>
      <c r="AE495" s="11"/>
      <c r="AN495" s="12"/>
      <c r="AO495" s="12"/>
      <c r="AR495" s="15"/>
      <c r="AS495" s="15"/>
    </row>
    <row r="496" spans="12:45" s="9" customFormat="1" x14ac:dyDescent="0.2">
      <c r="L496" s="147"/>
      <c r="M496" s="147"/>
      <c r="N496" s="147"/>
      <c r="O496" s="147"/>
      <c r="P496" s="10"/>
      <c r="Q496" s="10"/>
      <c r="X496" s="19"/>
      <c r="Y496" s="19"/>
      <c r="AD496" s="11"/>
      <c r="AE496" s="11"/>
      <c r="AN496" s="12"/>
      <c r="AO496" s="12"/>
      <c r="AR496" s="15"/>
      <c r="AS496" s="15"/>
    </row>
    <row r="497" spans="12:45" s="9" customFormat="1" x14ac:dyDescent="0.2">
      <c r="L497" s="147"/>
      <c r="M497" s="147"/>
      <c r="N497" s="147"/>
      <c r="O497" s="147"/>
      <c r="P497" s="10"/>
      <c r="Q497" s="10"/>
      <c r="X497" s="19"/>
      <c r="Y497" s="19"/>
      <c r="AD497" s="11"/>
      <c r="AE497" s="11"/>
      <c r="AN497" s="12"/>
      <c r="AO497" s="12"/>
      <c r="AR497" s="15"/>
      <c r="AS497" s="15"/>
    </row>
    <row r="498" spans="12:45" s="9" customFormat="1" x14ac:dyDescent="0.2">
      <c r="L498" s="147"/>
      <c r="M498" s="147"/>
      <c r="N498" s="147"/>
      <c r="O498" s="147"/>
      <c r="P498" s="10"/>
      <c r="Q498" s="10"/>
      <c r="X498" s="19"/>
      <c r="Y498" s="19"/>
      <c r="AD498" s="11"/>
      <c r="AE498" s="11"/>
      <c r="AN498" s="12"/>
      <c r="AO498" s="12"/>
      <c r="AR498" s="15"/>
      <c r="AS498" s="15"/>
    </row>
    <row r="499" spans="12:45" s="9" customFormat="1" x14ac:dyDescent="0.2">
      <c r="L499" s="147"/>
      <c r="M499" s="147"/>
      <c r="N499" s="147"/>
      <c r="O499" s="147"/>
      <c r="P499" s="10"/>
      <c r="Q499" s="10"/>
      <c r="X499" s="19"/>
      <c r="Y499" s="19"/>
      <c r="AD499" s="11"/>
      <c r="AE499" s="11"/>
      <c r="AN499" s="12"/>
      <c r="AO499" s="12"/>
      <c r="AR499" s="15"/>
      <c r="AS499" s="15"/>
    </row>
    <row r="500" spans="12:45" s="9" customFormat="1" x14ac:dyDescent="0.2">
      <c r="L500" s="147"/>
      <c r="M500" s="147"/>
      <c r="N500" s="147"/>
      <c r="O500" s="147"/>
      <c r="P500" s="10"/>
      <c r="Q500" s="10"/>
      <c r="X500" s="19"/>
      <c r="Y500" s="19"/>
      <c r="AD500" s="11"/>
      <c r="AE500" s="11"/>
      <c r="AN500" s="12"/>
      <c r="AO500" s="12"/>
      <c r="AR500" s="15"/>
      <c r="AS500" s="15"/>
    </row>
    <row r="501" spans="12:45" s="9" customFormat="1" x14ac:dyDescent="0.2">
      <c r="L501" s="147"/>
      <c r="M501" s="147"/>
      <c r="N501" s="147"/>
      <c r="O501" s="147"/>
      <c r="P501" s="10"/>
      <c r="Q501" s="10"/>
      <c r="X501" s="19"/>
      <c r="Y501" s="19"/>
      <c r="AD501" s="11"/>
      <c r="AE501" s="11"/>
      <c r="AN501" s="12"/>
      <c r="AO501" s="12"/>
      <c r="AR501" s="15"/>
      <c r="AS501" s="15"/>
    </row>
    <row r="502" spans="12:45" s="9" customFormat="1" x14ac:dyDescent="0.2">
      <c r="L502" s="147"/>
      <c r="M502" s="147"/>
      <c r="N502" s="147"/>
      <c r="O502" s="147"/>
      <c r="P502" s="10"/>
      <c r="Q502" s="10"/>
      <c r="X502" s="19"/>
      <c r="Y502" s="19"/>
      <c r="AD502" s="11"/>
      <c r="AE502" s="11"/>
      <c r="AN502" s="12"/>
      <c r="AO502" s="12"/>
      <c r="AR502" s="15"/>
      <c r="AS502" s="15"/>
    </row>
    <row r="503" spans="12:45" s="9" customFormat="1" x14ac:dyDescent="0.2">
      <c r="L503" s="147"/>
      <c r="M503" s="147"/>
      <c r="N503" s="147"/>
      <c r="O503" s="147"/>
      <c r="P503" s="10"/>
      <c r="Q503" s="10"/>
      <c r="X503" s="19"/>
      <c r="Y503" s="19"/>
      <c r="AD503" s="11"/>
      <c r="AE503" s="11"/>
      <c r="AN503" s="12"/>
      <c r="AO503" s="12"/>
      <c r="AR503" s="15"/>
      <c r="AS503" s="15"/>
    </row>
    <row r="504" spans="12:45" s="9" customFormat="1" x14ac:dyDescent="0.2">
      <c r="L504" s="147"/>
      <c r="M504" s="147"/>
      <c r="N504" s="147"/>
      <c r="O504" s="147"/>
      <c r="P504" s="10"/>
      <c r="Q504" s="10"/>
      <c r="X504" s="19"/>
      <c r="Y504" s="19"/>
      <c r="AD504" s="11"/>
      <c r="AE504" s="11"/>
      <c r="AN504" s="12"/>
      <c r="AO504" s="12"/>
      <c r="AR504" s="15"/>
      <c r="AS504" s="15"/>
    </row>
    <row r="505" spans="12:45" s="9" customFormat="1" x14ac:dyDescent="0.2">
      <c r="L505" s="147"/>
      <c r="M505" s="147"/>
      <c r="N505" s="147"/>
      <c r="O505" s="147"/>
      <c r="P505" s="10"/>
      <c r="Q505" s="10"/>
      <c r="X505" s="19"/>
      <c r="Y505" s="19"/>
      <c r="AD505" s="11"/>
      <c r="AE505" s="11"/>
      <c r="AN505" s="12"/>
      <c r="AO505" s="12"/>
      <c r="AR505" s="15"/>
      <c r="AS505" s="15"/>
    </row>
    <row r="506" spans="12:45" s="9" customFormat="1" x14ac:dyDescent="0.2">
      <c r="L506" s="147"/>
      <c r="M506" s="147"/>
      <c r="N506" s="147"/>
      <c r="O506" s="147"/>
      <c r="P506" s="10"/>
      <c r="Q506" s="10"/>
      <c r="X506" s="19"/>
      <c r="Y506" s="19"/>
      <c r="AD506" s="11"/>
      <c r="AE506" s="11"/>
      <c r="AN506" s="12"/>
      <c r="AO506" s="12"/>
      <c r="AR506" s="15"/>
      <c r="AS506" s="15"/>
    </row>
    <row r="507" spans="12:45" s="9" customFormat="1" x14ac:dyDescent="0.2">
      <c r="L507" s="147"/>
      <c r="M507" s="147"/>
      <c r="N507" s="147"/>
      <c r="O507" s="147"/>
      <c r="P507" s="10"/>
      <c r="Q507" s="10"/>
      <c r="X507" s="19"/>
      <c r="Y507" s="19"/>
      <c r="AD507" s="11"/>
      <c r="AE507" s="11"/>
      <c r="AN507" s="12"/>
      <c r="AO507" s="12"/>
      <c r="AR507" s="15"/>
      <c r="AS507" s="15"/>
    </row>
    <row r="508" spans="12:45" s="9" customFormat="1" x14ac:dyDescent="0.2">
      <c r="L508" s="147"/>
      <c r="M508" s="147"/>
      <c r="N508" s="147"/>
      <c r="O508" s="147"/>
      <c r="P508" s="10"/>
      <c r="Q508" s="10"/>
      <c r="X508" s="19"/>
      <c r="Y508" s="19"/>
      <c r="AD508" s="11"/>
      <c r="AE508" s="11"/>
      <c r="AN508" s="12"/>
      <c r="AO508" s="12"/>
      <c r="AR508" s="15"/>
      <c r="AS508" s="15"/>
    </row>
    <row r="509" spans="12:45" s="9" customFormat="1" x14ac:dyDescent="0.2">
      <c r="L509" s="147"/>
      <c r="M509" s="147"/>
      <c r="N509" s="147"/>
      <c r="O509" s="147"/>
      <c r="P509" s="10"/>
      <c r="Q509" s="10"/>
      <c r="X509" s="19"/>
      <c r="Y509" s="19"/>
      <c r="AD509" s="11"/>
      <c r="AE509" s="11"/>
      <c r="AN509" s="12"/>
      <c r="AO509" s="12"/>
      <c r="AR509" s="15"/>
      <c r="AS509" s="15"/>
    </row>
    <row r="510" spans="12:45" s="9" customFormat="1" x14ac:dyDescent="0.2">
      <c r="L510" s="147"/>
      <c r="M510" s="147"/>
      <c r="N510" s="147"/>
      <c r="O510" s="147"/>
      <c r="P510" s="10"/>
      <c r="Q510" s="10"/>
      <c r="X510" s="19"/>
      <c r="Y510" s="19"/>
      <c r="AD510" s="11"/>
      <c r="AE510" s="11"/>
      <c r="AN510" s="12"/>
      <c r="AO510" s="12"/>
      <c r="AR510" s="15"/>
      <c r="AS510" s="15"/>
    </row>
    <row r="511" spans="12:45" s="9" customFormat="1" x14ac:dyDescent="0.2">
      <c r="L511" s="147"/>
      <c r="M511" s="147"/>
      <c r="N511" s="147"/>
      <c r="O511" s="147"/>
      <c r="P511" s="10"/>
      <c r="Q511" s="10"/>
      <c r="X511" s="19"/>
      <c r="Y511" s="19"/>
      <c r="AD511" s="11"/>
      <c r="AE511" s="11"/>
      <c r="AN511" s="12"/>
      <c r="AO511" s="12"/>
      <c r="AR511" s="15"/>
      <c r="AS511" s="15"/>
    </row>
    <row r="512" spans="12:45" s="9" customFormat="1" x14ac:dyDescent="0.2">
      <c r="L512" s="147"/>
      <c r="M512" s="147"/>
      <c r="N512" s="147"/>
      <c r="O512" s="147"/>
      <c r="P512" s="10"/>
      <c r="Q512" s="10"/>
      <c r="X512" s="19"/>
      <c r="Y512" s="19"/>
      <c r="AD512" s="11"/>
      <c r="AE512" s="11"/>
      <c r="AN512" s="12"/>
      <c r="AO512" s="12"/>
      <c r="AR512" s="15"/>
      <c r="AS512" s="15"/>
    </row>
    <row r="513" spans="12:45" s="9" customFormat="1" x14ac:dyDescent="0.2">
      <c r="L513" s="147"/>
      <c r="M513" s="147"/>
      <c r="N513" s="147"/>
      <c r="O513" s="147"/>
      <c r="P513" s="10"/>
      <c r="Q513" s="10"/>
      <c r="X513" s="19"/>
      <c r="Y513" s="19"/>
      <c r="AD513" s="11"/>
      <c r="AE513" s="11"/>
      <c r="AN513" s="12"/>
      <c r="AO513" s="12"/>
      <c r="AR513" s="15"/>
      <c r="AS513" s="15"/>
    </row>
    <row r="514" spans="12:45" s="9" customFormat="1" x14ac:dyDescent="0.2">
      <c r="L514" s="147"/>
      <c r="M514" s="147"/>
      <c r="N514" s="147"/>
      <c r="O514" s="147"/>
      <c r="P514" s="10"/>
      <c r="Q514" s="10"/>
      <c r="X514" s="19"/>
      <c r="Y514" s="19"/>
      <c r="AD514" s="11"/>
      <c r="AE514" s="11"/>
      <c r="AN514" s="12"/>
      <c r="AO514" s="12"/>
      <c r="AR514" s="15"/>
      <c r="AS514" s="15"/>
    </row>
    <row r="515" spans="12:45" s="9" customFormat="1" x14ac:dyDescent="0.2">
      <c r="L515" s="147"/>
      <c r="M515" s="147"/>
      <c r="N515" s="147"/>
      <c r="O515" s="147"/>
      <c r="P515" s="10"/>
      <c r="Q515" s="10"/>
      <c r="X515" s="19"/>
      <c r="Y515" s="19"/>
      <c r="AD515" s="11"/>
      <c r="AE515" s="11"/>
      <c r="AN515" s="12"/>
      <c r="AO515" s="12"/>
      <c r="AR515" s="15"/>
      <c r="AS515" s="15"/>
    </row>
    <row r="516" spans="12:45" s="9" customFormat="1" x14ac:dyDescent="0.2">
      <c r="L516" s="147"/>
      <c r="M516" s="147"/>
      <c r="N516" s="147"/>
      <c r="O516" s="147"/>
      <c r="P516" s="10"/>
      <c r="Q516" s="10"/>
      <c r="X516" s="19"/>
      <c r="Y516" s="19"/>
      <c r="AD516" s="11"/>
      <c r="AE516" s="11"/>
      <c r="AN516" s="12"/>
      <c r="AO516" s="12"/>
      <c r="AR516" s="15"/>
      <c r="AS516" s="15"/>
    </row>
    <row r="517" spans="12:45" s="9" customFormat="1" x14ac:dyDescent="0.2">
      <c r="L517" s="147"/>
      <c r="M517" s="147"/>
      <c r="N517" s="147"/>
      <c r="O517" s="147"/>
      <c r="P517" s="10"/>
      <c r="Q517" s="10"/>
      <c r="X517" s="19"/>
      <c r="Y517" s="19"/>
      <c r="AD517" s="11"/>
      <c r="AE517" s="11"/>
      <c r="AN517" s="12"/>
      <c r="AO517" s="12"/>
      <c r="AR517" s="15"/>
      <c r="AS517" s="15"/>
    </row>
    <row r="518" spans="12:45" s="9" customFormat="1" x14ac:dyDescent="0.2">
      <c r="L518" s="147"/>
      <c r="M518" s="147"/>
      <c r="N518" s="147"/>
      <c r="O518" s="147"/>
      <c r="P518" s="10"/>
      <c r="Q518" s="10"/>
      <c r="X518" s="19"/>
      <c r="Y518" s="19"/>
      <c r="AD518" s="11"/>
      <c r="AE518" s="11"/>
      <c r="AN518" s="12"/>
      <c r="AO518" s="12"/>
      <c r="AR518" s="15"/>
      <c r="AS518" s="15"/>
    </row>
    <row r="519" spans="12:45" s="9" customFormat="1" x14ac:dyDescent="0.2">
      <c r="L519" s="147"/>
      <c r="M519" s="147"/>
      <c r="N519" s="147"/>
      <c r="O519" s="147"/>
      <c r="P519" s="10"/>
      <c r="Q519" s="10"/>
      <c r="X519" s="19"/>
      <c r="Y519" s="19"/>
      <c r="AD519" s="11"/>
      <c r="AE519" s="11"/>
      <c r="AN519" s="12"/>
      <c r="AO519" s="12"/>
      <c r="AR519" s="15"/>
      <c r="AS519" s="15"/>
    </row>
    <row r="520" spans="12:45" s="9" customFormat="1" x14ac:dyDescent="0.2">
      <c r="L520" s="147"/>
      <c r="M520" s="147"/>
      <c r="N520" s="147"/>
      <c r="O520" s="147"/>
      <c r="P520" s="10"/>
      <c r="Q520" s="10"/>
      <c r="X520" s="19"/>
      <c r="Y520" s="19"/>
      <c r="AD520" s="11"/>
      <c r="AE520" s="11"/>
      <c r="AN520" s="12"/>
      <c r="AO520" s="12"/>
      <c r="AR520" s="15"/>
      <c r="AS520" s="15"/>
    </row>
    <row r="521" spans="12:45" s="9" customFormat="1" x14ac:dyDescent="0.2">
      <c r="L521" s="147"/>
      <c r="M521" s="147"/>
      <c r="N521" s="147"/>
      <c r="O521" s="147"/>
      <c r="P521" s="10"/>
      <c r="Q521" s="10"/>
      <c r="X521" s="19"/>
      <c r="Y521" s="19"/>
      <c r="AD521" s="11"/>
      <c r="AE521" s="11"/>
      <c r="AN521" s="12"/>
      <c r="AO521" s="12"/>
      <c r="AR521" s="15"/>
      <c r="AS521" s="15"/>
    </row>
    <row r="522" spans="12:45" s="9" customFormat="1" x14ac:dyDescent="0.2">
      <c r="L522" s="147"/>
      <c r="M522" s="147"/>
      <c r="N522" s="147"/>
      <c r="O522" s="147"/>
      <c r="P522" s="10"/>
      <c r="Q522" s="10"/>
      <c r="X522" s="19"/>
      <c r="Y522" s="19"/>
      <c r="AD522" s="11"/>
      <c r="AE522" s="11"/>
      <c r="AN522" s="12"/>
      <c r="AO522" s="12"/>
      <c r="AR522" s="15"/>
      <c r="AS522" s="15"/>
    </row>
    <row r="523" spans="12:45" s="9" customFormat="1" x14ac:dyDescent="0.2">
      <c r="L523" s="147"/>
      <c r="M523" s="147"/>
      <c r="N523" s="147"/>
      <c r="O523" s="147"/>
      <c r="P523" s="10"/>
      <c r="Q523" s="10"/>
      <c r="X523" s="19"/>
      <c r="Y523" s="19"/>
      <c r="AD523" s="11"/>
      <c r="AE523" s="11"/>
      <c r="AN523" s="12"/>
      <c r="AO523" s="12"/>
      <c r="AR523" s="15"/>
      <c r="AS523" s="15"/>
    </row>
  </sheetData>
  <mergeCells count="221">
    <mergeCell ref="A1:E1"/>
    <mergeCell ref="L65:P65"/>
    <mergeCell ref="L68:P68"/>
    <mergeCell ref="AX50:AZ50"/>
    <mergeCell ref="A14:C14"/>
    <mergeCell ref="D14:E14"/>
    <mergeCell ref="F14:J14"/>
    <mergeCell ref="R14:Z14"/>
    <mergeCell ref="A15:C15"/>
    <mergeCell ref="D15:E15"/>
    <mergeCell ref="F15:J15"/>
    <mergeCell ref="R15:Z15"/>
    <mergeCell ref="AX36:AZ36"/>
    <mergeCell ref="R16:Z16"/>
    <mergeCell ref="A18:E21"/>
    <mergeCell ref="A24:E24"/>
    <mergeCell ref="F19:K20"/>
    <mergeCell ref="F21:G21"/>
    <mergeCell ref="H21:I21"/>
    <mergeCell ref="J21:K21"/>
    <mergeCell ref="F18:AW18"/>
    <mergeCell ref="AX20:AZ21"/>
    <mergeCell ref="N19:O20"/>
    <mergeCell ref="AF19:AK20"/>
    <mergeCell ref="AL19:AQ20"/>
    <mergeCell ref="AR19:AW20"/>
    <mergeCell ref="P19:AE20"/>
    <mergeCell ref="A30:E30"/>
    <mergeCell ref="A43:E43"/>
    <mergeCell ref="A40:E40"/>
    <mergeCell ref="A41:E41"/>
    <mergeCell ref="A42:E42"/>
    <mergeCell ref="AX62:AZ62"/>
    <mergeCell ref="A44:E44"/>
    <mergeCell ref="A52:E52"/>
    <mergeCell ref="AX52:AZ52"/>
    <mergeCell ref="A53:E53"/>
    <mergeCell ref="A55:E55"/>
    <mergeCell ref="A56:E56"/>
    <mergeCell ref="AX53:AZ53"/>
    <mergeCell ref="AX55:AZ55"/>
    <mergeCell ref="AX56:AZ56"/>
    <mergeCell ref="AX42:AZ42"/>
    <mergeCell ref="AX49:AZ49"/>
    <mergeCell ref="A54:E54"/>
    <mergeCell ref="AX54:AZ54"/>
    <mergeCell ref="A57:E57"/>
    <mergeCell ref="AX57:AZ57"/>
    <mergeCell ref="A58:E58"/>
    <mergeCell ref="AX58:AZ58"/>
    <mergeCell ref="A59:E59"/>
    <mergeCell ref="AX59:AZ59"/>
    <mergeCell ref="A13:C13"/>
    <mergeCell ref="D13:E13"/>
    <mergeCell ref="F13:J13"/>
    <mergeCell ref="R13:Z13"/>
    <mergeCell ref="AW4:AY4"/>
    <mergeCell ref="A5:E5"/>
    <mergeCell ref="AW5:AY5"/>
    <mergeCell ref="AJ6:AQ6"/>
    <mergeCell ref="AW6:AY6"/>
    <mergeCell ref="D10:E12"/>
    <mergeCell ref="AI10:AQ10"/>
    <mergeCell ref="AW10:AY10"/>
    <mergeCell ref="AI11:AL11"/>
    <mergeCell ref="AW11:AY11"/>
    <mergeCell ref="AM8:AU8"/>
    <mergeCell ref="A35:E35"/>
    <mergeCell ref="A32:E32"/>
    <mergeCell ref="A33:E33"/>
    <mergeCell ref="A31:E31"/>
    <mergeCell ref="A34:E34"/>
    <mergeCell ref="A29:E29"/>
    <mergeCell ref="A27:E27"/>
    <mergeCell ref="A28:E28"/>
    <mergeCell ref="AC1:AY1"/>
    <mergeCell ref="A2:E2"/>
    <mergeCell ref="K2:R2"/>
    <mergeCell ref="AF2:AY2"/>
    <mergeCell ref="K3:R3"/>
    <mergeCell ref="AS4:AV4"/>
    <mergeCell ref="AE8:AE12"/>
    <mergeCell ref="AP12:AU12"/>
    <mergeCell ref="AI7:AU7"/>
    <mergeCell ref="AW7:AY7"/>
    <mergeCell ref="A8:E9"/>
    <mergeCell ref="F8:J12"/>
    <mergeCell ref="K8:K12"/>
    <mergeCell ref="R8:Z12"/>
    <mergeCell ref="AC8:AC12"/>
    <mergeCell ref="AF8:AF12"/>
    <mergeCell ref="AI8:AL8"/>
    <mergeCell ref="AW12:AY12"/>
    <mergeCell ref="AW8:AY8"/>
    <mergeCell ref="AI9:AL9"/>
    <mergeCell ref="AQ9:AU9"/>
    <mergeCell ref="AW9:AY9"/>
    <mergeCell ref="A10:C12"/>
    <mergeCell ref="A26:E26"/>
    <mergeCell ref="Z21:AA21"/>
    <mergeCell ref="AH21:AI21"/>
    <mergeCell ref="AJ21:AK21"/>
    <mergeCell ref="A25:E25"/>
    <mergeCell ref="AL21:AM21"/>
    <mergeCell ref="AD21:AE21"/>
    <mergeCell ref="AT21:AU21"/>
    <mergeCell ref="AV21:AW21"/>
    <mergeCell ref="A22:E22"/>
    <mergeCell ref="A23:E23"/>
    <mergeCell ref="AN21:AO21"/>
    <mergeCell ref="AP21:AQ21"/>
    <mergeCell ref="AR21:AS21"/>
    <mergeCell ref="P21:Q21"/>
    <mergeCell ref="AB21:AC21"/>
    <mergeCell ref="T21:U21"/>
    <mergeCell ref="V21:W21"/>
    <mergeCell ref="N21:O21"/>
    <mergeCell ref="X21:Y21"/>
    <mergeCell ref="R21:S21"/>
    <mergeCell ref="L21:M21"/>
    <mergeCell ref="BB22:BD22"/>
    <mergeCell ref="AX23:AZ23"/>
    <mergeCell ref="BB23:BD23"/>
    <mergeCell ref="AX18:BD18"/>
    <mergeCell ref="AX19:BD19"/>
    <mergeCell ref="BA20:BA21"/>
    <mergeCell ref="BB20:BD21"/>
    <mergeCell ref="BB24:BD24"/>
    <mergeCell ref="AX26:AZ26"/>
    <mergeCell ref="BB26:BD26"/>
    <mergeCell ref="AX25:AZ25"/>
    <mergeCell ref="AX24:AZ24"/>
    <mergeCell ref="AX22:AZ22"/>
    <mergeCell ref="BB27:BD27"/>
    <mergeCell ref="BB28:BD28"/>
    <mergeCell ref="AX29:AZ29"/>
    <mergeCell ref="BB29:BD29"/>
    <mergeCell ref="AX30:AZ30"/>
    <mergeCell ref="BB30:BD30"/>
    <mergeCell ref="BC31:BD31"/>
    <mergeCell ref="AX28:AZ28"/>
    <mergeCell ref="AX27:AZ27"/>
    <mergeCell ref="BB32:BD32"/>
    <mergeCell ref="AX33:AZ33"/>
    <mergeCell ref="BB33:BD33"/>
    <mergeCell ref="AX34:AZ34"/>
    <mergeCell ref="BB34:BD34"/>
    <mergeCell ref="AX35:AZ35"/>
    <mergeCell ref="BB35:BD35"/>
    <mergeCell ref="AX32:AZ32"/>
    <mergeCell ref="AX31:AZ31"/>
    <mergeCell ref="A39:E39"/>
    <mergeCell ref="A46:E46"/>
    <mergeCell ref="A45:E45"/>
    <mergeCell ref="A37:E37"/>
    <mergeCell ref="A38:E38"/>
    <mergeCell ref="A36:E36"/>
    <mergeCell ref="AX37:AZ37"/>
    <mergeCell ref="BB42:BD42"/>
    <mergeCell ref="AX43:AZ43"/>
    <mergeCell ref="BB36:BD36"/>
    <mergeCell ref="BB37:BD37"/>
    <mergeCell ref="AX38:AZ38"/>
    <mergeCell ref="BB38:BD38"/>
    <mergeCell ref="AX39:AZ39"/>
    <mergeCell ref="BB39:BD39"/>
    <mergeCell ref="AX40:AZ40"/>
    <mergeCell ref="BB40:BD40"/>
    <mergeCell ref="AX41:AZ41"/>
    <mergeCell ref="BB41:BD41"/>
    <mergeCell ref="BB43:BD43"/>
    <mergeCell ref="AX44:AZ44"/>
    <mergeCell ref="BB44:BD44"/>
    <mergeCell ref="AX45:AZ45"/>
    <mergeCell ref="BB45:BD45"/>
    <mergeCell ref="AD66:AH66"/>
    <mergeCell ref="AN66:AW66"/>
    <mergeCell ref="BB49:BD49"/>
    <mergeCell ref="A51:E51"/>
    <mergeCell ref="AX51:AZ51"/>
    <mergeCell ref="BB51:BD51"/>
    <mergeCell ref="BB46:BD46"/>
    <mergeCell ref="A48:E48"/>
    <mergeCell ref="AX48:AZ48"/>
    <mergeCell ref="BB48:BD48"/>
    <mergeCell ref="A49:E49"/>
    <mergeCell ref="BB50:BD50"/>
    <mergeCell ref="A47:E47"/>
    <mergeCell ref="AX47:AZ47"/>
    <mergeCell ref="BB47:BD47"/>
    <mergeCell ref="A62:E62"/>
    <mergeCell ref="A63:E63"/>
    <mergeCell ref="AX63:AZ63"/>
    <mergeCell ref="AX46:AZ46"/>
    <mergeCell ref="A60:E60"/>
    <mergeCell ref="AX60:AZ60"/>
    <mergeCell ref="A61:E61"/>
    <mergeCell ref="AX61:AZ61"/>
    <mergeCell ref="A50:E50"/>
    <mergeCell ref="L19:M20"/>
    <mergeCell ref="A68:D68"/>
    <mergeCell ref="E68:G68"/>
    <mergeCell ref="W68:AB68"/>
    <mergeCell ref="AD68:AH68"/>
    <mergeCell ref="AN68:AW68"/>
    <mergeCell ref="E69:G69"/>
    <mergeCell ref="H69:J69"/>
    <mergeCell ref="N69:P69"/>
    <mergeCell ref="W69:AB69"/>
    <mergeCell ref="AD69:AH69"/>
    <mergeCell ref="AN69:AW69"/>
    <mergeCell ref="A65:G65"/>
    <mergeCell ref="H65:J65"/>
    <mergeCell ref="W65:AB65"/>
    <mergeCell ref="AD65:AH65"/>
    <mergeCell ref="AN65:AW65"/>
    <mergeCell ref="A66:D66"/>
    <mergeCell ref="E66:G66"/>
    <mergeCell ref="H66:J66"/>
    <mergeCell ref="N66:P66"/>
    <mergeCell ref="W66:AB66"/>
  </mergeCells>
  <pageMargins left="0.59055118110236227" right="0.39370078740157483" top="0.39370078740157483" bottom="0.19685039370078741" header="0.35433070866141736" footer="0.35433070866141736"/>
  <pageSetup paperSize="9" scale="16" orientation="landscape" r:id="rId1"/>
  <ignoredErrors>
    <ignoredError sqref="Y25 AB62:AB63 N54 N57 AB51:AB57 I58:I61 N58:O61 Q58:Q61 P51:P63 S58:S60 U58:U61 T51:T63 W58:W61 V51:V63 Y58:Y61 X51:X63 AA58:AC61 Z51:Z63 AD51:AD63 AD48:AD49 X48:X49 V48:V49 T49 P48:P49 AB48:AB49 I50 H25 AB25:AB46 J25 P25:P44 R25:R33 T25:T31 V25:V46 X25:X37 Z25:Z46 AD25:AD46 I47 R57:R63 X42:X46 N50:Q50 N47:O47 H26:H63 J26:J63 Q47 S50:AD50 S47 R34:R56 P45:P47 U47:Y47 T32:T48 X38:X41 AA47:AD47 Z47:Z49 K47 K50 K58:K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92D050"/>
  </sheetPr>
  <dimension ref="A1:AZ68"/>
  <sheetViews>
    <sheetView topLeftCell="A38" zoomScale="38" zoomScaleNormal="38" zoomScaleSheetLayoutView="40" workbookViewId="0">
      <selection sqref="A1:AZ68"/>
    </sheetView>
  </sheetViews>
  <sheetFormatPr defaultRowHeight="15" x14ac:dyDescent="0.25"/>
  <cols>
    <col min="1" max="1" width="4.85546875" customWidth="1"/>
    <col min="2" max="2" width="8.42578125" customWidth="1"/>
    <col min="3" max="3" width="7.42578125" customWidth="1"/>
    <col min="4" max="4" width="9.85546875" customWidth="1"/>
    <col min="5" max="5" width="59.7109375" customWidth="1"/>
    <col min="6" max="6" width="3.140625" customWidth="1"/>
    <col min="7" max="7" width="3.28515625" customWidth="1"/>
    <col min="8" max="8" width="10.140625" customWidth="1"/>
    <col min="9" max="9" width="0.5703125" customWidth="1"/>
    <col min="10" max="10" width="32.5703125" customWidth="1"/>
    <col min="11" max="11" width="13.7109375" customWidth="1"/>
    <col min="12" max="12" width="34.5703125" customWidth="1"/>
    <col min="13" max="13" width="6.140625" customWidth="1"/>
    <col min="14" max="14" width="4.140625" customWidth="1"/>
    <col min="15" max="25" width="5.7109375" customWidth="1"/>
    <col min="26" max="26" width="16.85546875" hidden="1" customWidth="1"/>
    <col min="27" max="27" width="16.42578125" hidden="1" customWidth="1"/>
    <col min="28" max="28" width="16.85546875" customWidth="1"/>
    <col min="29" max="29" width="15.5703125" customWidth="1"/>
    <col min="30" max="30" width="15.7109375" customWidth="1"/>
    <col min="31" max="31" width="15.140625" customWidth="1"/>
    <col min="32" max="33" width="14.42578125" hidden="1" customWidth="1"/>
    <col min="34" max="34" width="17.5703125" customWidth="1"/>
    <col min="35" max="35" width="16.85546875" customWidth="1"/>
    <col min="36" max="36" width="16.7109375" customWidth="1"/>
    <col min="37" max="37" width="17.5703125" customWidth="1"/>
    <col min="38" max="38" width="16.85546875" customWidth="1"/>
    <col min="39" max="39" width="18.140625" customWidth="1"/>
    <col min="40" max="40" width="0.5703125" customWidth="1"/>
    <col min="41" max="41" width="18.5703125" customWidth="1"/>
    <col min="42" max="45" width="9.140625" customWidth="1"/>
    <col min="46" max="46" width="30.28515625" customWidth="1"/>
    <col min="47" max="49" width="9.140625" hidden="1" customWidth="1"/>
  </cols>
  <sheetData>
    <row r="1" spans="1:41" ht="26.25" x14ac:dyDescent="0.4">
      <c r="A1" s="743" t="s">
        <v>2</v>
      </c>
      <c r="B1" s="744"/>
      <c r="C1" s="744"/>
      <c r="D1" s="744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745"/>
      <c r="Z1" s="745"/>
      <c r="AA1" s="745"/>
      <c r="AB1" s="745"/>
      <c r="AC1" s="745"/>
      <c r="AD1" s="745"/>
      <c r="AE1" s="745"/>
      <c r="AF1" s="745"/>
      <c r="AG1" s="745"/>
      <c r="AH1" s="745"/>
      <c r="AI1" s="745"/>
      <c r="AJ1" s="745"/>
      <c r="AK1" s="745"/>
      <c r="AL1" s="745"/>
      <c r="AM1" s="745"/>
      <c r="AN1" s="745"/>
      <c r="AO1" s="745"/>
    </row>
    <row r="2" spans="1:41" ht="26.25" x14ac:dyDescent="0.4">
      <c r="A2" s="743" t="s">
        <v>1</v>
      </c>
      <c r="B2" s="743"/>
      <c r="C2" s="743"/>
      <c r="D2" s="743"/>
      <c r="E2" s="743"/>
      <c r="F2" s="40" t="s">
        <v>2</v>
      </c>
      <c r="G2" s="41"/>
      <c r="H2" s="41"/>
      <c r="I2" s="41"/>
      <c r="J2" s="41"/>
      <c r="K2" s="746" t="s">
        <v>113</v>
      </c>
      <c r="L2" s="746"/>
      <c r="M2" s="746"/>
      <c r="N2" s="746"/>
      <c r="O2" s="42"/>
      <c r="P2" s="41"/>
      <c r="Q2" s="41"/>
      <c r="R2" s="41"/>
      <c r="S2" s="41"/>
      <c r="T2" s="41"/>
      <c r="U2" s="41"/>
      <c r="V2" s="41"/>
      <c r="W2" s="43"/>
      <c r="X2" s="41"/>
      <c r="Y2" s="43"/>
      <c r="Z2" s="747" t="s">
        <v>3</v>
      </c>
      <c r="AA2" s="747"/>
      <c r="AB2" s="747"/>
      <c r="AC2" s="747"/>
      <c r="AD2" s="747"/>
      <c r="AE2" s="747"/>
      <c r="AF2" s="747"/>
      <c r="AG2" s="747"/>
      <c r="AH2" s="747"/>
      <c r="AI2" s="747"/>
      <c r="AJ2" s="747"/>
      <c r="AK2" s="747"/>
      <c r="AL2" s="747"/>
      <c r="AM2" s="747"/>
      <c r="AN2" s="747"/>
      <c r="AO2" s="747"/>
    </row>
    <row r="3" spans="1:41" ht="25.5" x14ac:dyDescent="0.35">
      <c r="A3" s="43" t="s">
        <v>2</v>
      </c>
      <c r="B3" s="43"/>
      <c r="C3" s="43" t="s">
        <v>2</v>
      </c>
      <c r="D3" s="43"/>
      <c r="E3" s="43" t="s">
        <v>2</v>
      </c>
      <c r="F3" s="41" t="s">
        <v>4</v>
      </c>
      <c r="G3" s="41"/>
      <c r="H3" s="41"/>
      <c r="I3" s="41"/>
      <c r="J3" s="41"/>
      <c r="K3" s="748" t="s">
        <v>5</v>
      </c>
      <c r="L3" s="748"/>
      <c r="M3" s="748"/>
      <c r="N3" s="748"/>
      <c r="O3" s="45"/>
      <c r="P3" s="41"/>
      <c r="Q3" s="41"/>
      <c r="R3" s="41"/>
      <c r="S3" s="41"/>
      <c r="T3" s="41"/>
      <c r="U3" s="41"/>
      <c r="V3" s="41"/>
      <c r="W3" s="43"/>
      <c r="X3" s="41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</row>
    <row r="4" spans="1:41" ht="25.5" x14ac:dyDescent="0.3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/>
      <c r="H4" s="43" t="s">
        <v>2</v>
      </c>
      <c r="I4" s="43"/>
      <c r="J4" s="43"/>
      <c r="K4" s="43" t="s">
        <v>2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538"/>
      <c r="AM4" s="827" t="s">
        <v>7</v>
      </c>
      <c r="AN4" s="828"/>
      <c r="AO4" s="829"/>
    </row>
    <row r="5" spans="1:41" ht="48" customHeight="1" x14ac:dyDescent="0.6">
      <c r="A5" s="835" t="str">
        <f>сад!A5</f>
        <v>"22"  __05___ 2026г.</v>
      </c>
      <c r="B5" s="835"/>
      <c r="C5" s="835"/>
      <c r="D5" s="835"/>
      <c r="E5" s="835"/>
      <c r="F5" s="43" t="s">
        <v>2</v>
      </c>
      <c r="G5" s="43"/>
      <c r="H5" s="43"/>
      <c r="I5" s="43"/>
      <c r="J5" s="43"/>
      <c r="K5" s="43" t="s">
        <v>2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1"/>
      <c r="AM5" s="830" t="s">
        <v>8</v>
      </c>
      <c r="AN5" s="831"/>
      <c r="AO5" s="832"/>
    </row>
    <row r="6" spans="1:41" ht="35.25" x14ac:dyDescent="0.5">
      <c r="A6" s="43"/>
      <c r="B6" s="43" t="s">
        <v>2</v>
      </c>
      <c r="C6" s="43" t="s">
        <v>2</v>
      </c>
      <c r="D6" s="43" t="s">
        <v>2</v>
      </c>
      <c r="E6" s="43" t="s">
        <v>2</v>
      </c>
      <c r="F6" s="43" t="s">
        <v>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263" t="s">
        <v>9</v>
      </c>
      <c r="AD6" s="532" t="str">
        <f>A5</f>
        <v>"22"  __05___ 2026г.</v>
      </c>
      <c r="AE6" s="532"/>
      <c r="AF6" s="532"/>
      <c r="AG6" s="532"/>
      <c r="AH6" s="271"/>
      <c r="AI6" s="271"/>
      <c r="AJ6" s="69"/>
      <c r="AK6" s="69"/>
      <c r="AL6" s="84" t="s">
        <v>10</v>
      </c>
      <c r="AM6" s="830"/>
      <c r="AN6" s="831"/>
      <c r="AO6" s="832"/>
    </row>
    <row r="7" spans="1:41" ht="31.5" customHeight="1" x14ac:dyDescent="0.4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836" t="s">
        <v>11</v>
      </c>
      <c r="AD7" s="837"/>
      <c r="AE7" s="837"/>
      <c r="AF7" s="837"/>
      <c r="AG7" s="837"/>
      <c r="AH7" s="837"/>
      <c r="AI7" s="837"/>
      <c r="AJ7" s="837"/>
      <c r="AK7" s="837"/>
      <c r="AL7" s="84" t="s">
        <v>12</v>
      </c>
      <c r="AM7" s="827"/>
      <c r="AN7" s="833"/>
      <c r="AO7" s="834"/>
    </row>
    <row r="8" spans="1:41" ht="30.75" customHeight="1" x14ac:dyDescent="0.4">
      <c r="A8" s="760" t="s">
        <v>13</v>
      </c>
      <c r="B8" s="761"/>
      <c r="C8" s="761"/>
      <c r="D8" s="761"/>
      <c r="E8" s="761"/>
      <c r="F8" s="761"/>
      <c r="G8" s="761"/>
      <c r="H8" s="761"/>
      <c r="I8" s="761"/>
      <c r="J8" s="751"/>
      <c r="K8" s="760" t="s">
        <v>15</v>
      </c>
      <c r="L8" s="46"/>
      <c r="M8" s="46"/>
      <c r="N8" s="761" t="s">
        <v>16</v>
      </c>
      <c r="O8" s="761"/>
      <c r="P8" s="761"/>
      <c r="Q8" s="761"/>
      <c r="R8" s="761"/>
      <c r="S8" s="761"/>
      <c r="T8" s="751"/>
      <c r="U8" s="47"/>
      <c r="V8" s="47"/>
      <c r="W8" s="751"/>
      <c r="X8" s="47"/>
      <c r="Y8" s="751"/>
      <c r="Z8" s="766" t="s">
        <v>17</v>
      </c>
      <c r="AA8" s="48"/>
      <c r="AB8" s="48"/>
      <c r="AC8" s="839" t="s">
        <v>43</v>
      </c>
      <c r="AD8" s="840"/>
      <c r="AE8" s="840"/>
      <c r="AF8" s="842" t="s">
        <v>114</v>
      </c>
      <c r="AG8" s="842"/>
      <c r="AH8" s="842"/>
      <c r="AI8" s="842"/>
      <c r="AJ8" s="842"/>
      <c r="AK8" s="842"/>
      <c r="AL8" s="84" t="s">
        <v>18</v>
      </c>
      <c r="AM8" s="827"/>
      <c r="AN8" s="833"/>
      <c r="AO8" s="834"/>
    </row>
    <row r="9" spans="1:41" ht="27" customHeight="1" x14ac:dyDescent="0.4">
      <c r="A9" s="762"/>
      <c r="B9" s="763"/>
      <c r="C9" s="763"/>
      <c r="D9" s="763"/>
      <c r="E9" s="763"/>
      <c r="F9" s="764"/>
      <c r="G9" s="764"/>
      <c r="H9" s="764"/>
      <c r="I9" s="764"/>
      <c r="J9" s="752"/>
      <c r="K9" s="765"/>
      <c r="L9" s="50"/>
      <c r="M9" s="50"/>
      <c r="N9" s="764"/>
      <c r="O9" s="764"/>
      <c r="P9" s="764"/>
      <c r="Q9" s="764"/>
      <c r="R9" s="764"/>
      <c r="S9" s="764"/>
      <c r="T9" s="752"/>
      <c r="U9" s="51"/>
      <c r="V9" s="51"/>
      <c r="W9" s="752"/>
      <c r="X9" s="51"/>
      <c r="Y9" s="752"/>
      <c r="Z9" s="767"/>
      <c r="AA9" s="52"/>
      <c r="AB9" s="52"/>
      <c r="AC9" s="838" t="s">
        <v>19</v>
      </c>
      <c r="AD9" s="837"/>
      <c r="AE9" s="837"/>
      <c r="AF9" s="49"/>
      <c r="AG9" s="841" t="str">
        <f>сад!AN9</f>
        <v>Краснообск, 72</v>
      </c>
      <c r="AH9" s="841"/>
      <c r="AI9" s="841"/>
      <c r="AJ9" s="841"/>
      <c r="AK9" s="841"/>
      <c r="AL9" s="84" t="s">
        <v>20</v>
      </c>
      <c r="AM9" s="827"/>
      <c r="AN9" s="833"/>
      <c r="AO9" s="834"/>
    </row>
    <row r="10" spans="1:41" ht="26.25" x14ac:dyDescent="0.35">
      <c r="A10" s="760" t="s">
        <v>21</v>
      </c>
      <c r="B10" s="761"/>
      <c r="C10" s="751"/>
      <c r="D10" s="760" t="s">
        <v>22</v>
      </c>
      <c r="E10" s="761"/>
      <c r="F10" s="764"/>
      <c r="G10" s="764"/>
      <c r="H10" s="764"/>
      <c r="I10" s="764"/>
      <c r="J10" s="752"/>
      <c r="K10" s="765"/>
      <c r="L10" s="50"/>
      <c r="M10" s="50"/>
      <c r="N10" s="764"/>
      <c r="O10" s="764"/>
      <c r="P10" s="764"/>
      <c r="Q10" s="764"/>
      <c r="R10" s="764"/>
      <c r="S10" s="764"/>
      <c r="T10" s="752"/>
      <c r="U10" s="51"/>
      <c r="V10" s="51"/>
      <c r="W10" s="752"/>
      <c r="X10" s="51"/>
      <c r="Y10" s="752"/>
      <c r="Z10" s="767"/>
      <c r="AA10" s="53"/>
      <c r="AB10" s="53"/>
      <c r="AC10" s="840" t="s">
        <v>23</v>
      </c>
      <c r="AD10" s="840"/>
      <c r="AE10" s="840"/>
      <c r="AF10" s="840"/>
      <c r="AG10" s="840"/>
      <c r="AH10" s="270"/>
      <c r="AI10" s="270"/>
      <c r="AJ10" s="44"/>
      <c r="AK10" s="44"/>
      <c r="AL10" s="84" t="s">
        <v>24</v>
      </c>
      <c r="AM10" s="827"/>
      <c r="AN10" s="833"/>
      <c r="AO10" s="834"/>
    </row>
    <row r="11" spans="1:41" ht="23.25" customHeight="1" x14ac:dyDescent="0.4">
      <c r="A11" s="765"/>
      <c r="B11" s="764"/>
      <c r="C11" s="752"/>
      <c r="D11" s="765"/>
      <c r="E11" s="764"/>
      <c r="F11" s="764"/>
      <c r="G11" s="764"/>
      <c r="H11" s="764"/>
      <c r="I11" s="764"/>
      <c r="J11" s="752"/>
      <c r="K11" s="765"/>
      <c r="L11" s="50"/>
      <c r="M11" s="50"/>
      <c r="N11" s="764"/>
      <c r="O11" s="764"/>
      <c r="P11" s="764"/>
      <c r="Q11" s="764"/>
      <c r="R11" s="764"/>
      <c r="S11" s="764"/>
      <c r="T11" s="752"/>
      <c r="U11" s="51"/>
      <c r="V11" s="51"/>
      <c r="W11" s="752"/>
      <c r="X11" s="51"/>
      <c r="Y11" s="752"/>
      <c r="Z11" s="767"/>
      <c r="AA11" s="52"/>
      <c r="AB11" s="52"/>
      <c r="AC11" s="839" t="s">
        <v>25</v>
      </c>
      <c r="AD11" s="744"/>
      <c r="AE11" s="744"/>
      <c r="AF11" s="54"/>
      <c r="AG11" s="41"/>
      <c r="AH11" s="41"/>
      <c r="AI11" s="41"/>
      <c r="AJ11" s="41"/>
      <c r="AK11" s="41"/>
      <c r="AL11" s="84" t="s">
        <v>26</v>
      </c>
      <c r="AM11" s="827"/>
      <c r="AN11" s="833"/>
      <c r="AO11" s="834"/>
    </row>
    <row r="12" spans="1:41" ht="38.25" customHeight="1" x14ac:dyDescent="0.35">
      <c r="A12" s="762"/>
      <c r="B12" s="763"/>
      <c r="C12" s="753"/>
      <c r="D12" s="762"/>
      <c r="E12" s="763"/>
      <c r="F12" s="763"/>
      <c r="G12" s="763"/>
      <c r="H12" s="763"/>
      <c r="I12" s="763"/>
      <c r="J12" s="753"/>
      <c r="K12" s="762"/>
      <c r="L12" s="55"/>
      <c r="M12" s="55"/>
      <c r="N12" s="763"/>
      <c r="O12" s="763"/>
      <c r="P12" s="763"/>
      <c r="Q12" s="763"/>
      <c r="R12" s="763"/>
      <c r="S12" s="763"/>
      <c r="T12" s="753"/>
      <c r="U12" s="56"/>
      <c r="V12" s="56"/>
      <c r="W12" s="753"/>
      <c r="X12" s="56"/>
      <c r="Y12" s="753"/>
      <c r="Z12" s="768"/>
      <c r="AA12" s="52"/>
      <c r="AB12" s="52"/>
      <c r="AC12" s="57" t="s">
        <v>27</v>
      </c>
      <c r="AD12" s="44"/>
      <c r="AE12" s="44"/>
      <c r="AF12" s="44"/>
      <c r="AG12" s="44"/>
      <c r="AH12" s="270"/>
      <c r="AI12" s="530"/>
      <c r="AJ12" s="531" t="str">
        <f>сад!AO12</f>
        <v>Якушева Н.Е.</v>
      </c>
      <c r="AK12" s="531"/>
      <c r="AL12" s="41"/>
      <c r="AM12" s="827"/>
      <c r="AN12" s="833"/>
      <c r="AO12" s="834"/>
    </row>
    <row r="13" spans="1:41" ht="25.5" x14ac:dyDescent="0.35">
      <c r="A13" s="773">
        <v>1</v>
      </c>
      <c r="B13" s="774"/>
      <c r="C13" s="775"/>
      <c r="D13" s="773">
        <v>2</v>
      </c>
      <c r="E13" s="774"/>
      <c r="F13" s="774"/>
      <c r="G13" s="774"/>
      <c r="H13" s="774"/>
      <c r="I13" s="774"/>
      <c r="J13" s="775"/>
      <c r="K13" s="58">
        <v>4</v>
      </c>
      <c r="L13" s="59"/>
      <c r="M13" s="59"/>
      <c r="N13" s="774">
        <v>5</v>
      </c>
      <c r="O13" s="774"/>
      <c r="P13" s="774"/>
      <c r="Q13" s="774"/>
      <c r="R13" s="774"/>
      <c r="S13" s="774"/>
      <c r="T13" s="775"/>
      <c r="U13" s="60"/>
      <c r="V13" s="60"/>
      <c r="W13" s="60"/>
      <c r="X13" s="60"/>
      <c r="Y13" s="60"/>
      <c r="Z13" s="61">
        <v>7</v>
      </c>
      <c r="AA13" s="41"/>
      <c r="AB13" s="41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</row>
    <row r="14" spans="1:41" ht="102.75" customHeight="1" x14ac:dyDescent="0.35">
      <c r="A14" s="785" t="s">
        <v>2</v>
      </c>
      <c r="B14" s="786"/>
      <c r="C14" s="787"/>
      <c r="D14" s="785" t="s">
        <v>2</v>
      </c>
      <c r="E14" s="786"/>
      <c r="F14" s="846" t="s">
        <v>69</v>
      </c>
      <c r="G14" s="846"/>
      <c r="H14" s="846"/>
      <c r="I14" s="846"/>
      <c r="J14" s="847"/>
      <c r="K14" s="594">
        <v>35</v>
      </c>
      <c r="L14" s="448"/>
      <c r="M14" s="63"/>
      <c r="N14" s="774"/>
      <c r="O14" s="774"/>
      <c r="P14" s="774"/>
      <c r="Q14" s="774"/>
      <c r="R14" s="774"/>
      <c r="S14" s="774"/>
      <c r="T14" s="775"/>
      <c r="U14" s="60"/>
      <c r="V14" s="60"/>
      <c r="W14" s="64"/>
      <c r="X14" s="60"/>
      <c r="Y14" s="64"/>
      <c r="Z14" s="65"/>
      <c r="AA14" s="62"/>
      <c r="AB14" s="62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1:41" ht="15" customHeight="1" x14ac:dyDescent="0.35">
      <c r="A15" s="785" t="s">
        <v>2</v>
      </c>
      <c r="B15" s="786"/>
      <c r="C15" s="787"/>
      <c r="D15" s="785" t="s">
        <v>2</v>
      </c>
      <c r="E15" s="786"/>
      <c r="F15" s="774"/>
      <c r="G15" s="774"/>
      <c r="H15" s="774"/>
      <c r="I15" s="774"/>
      <c r="J15" s="775"/>
      <c r="K15" s="66"/>
      <c r="L15" s="67"/>
      <c r="M15" s="67"/>
      <c r="N15" s="774"/>
      <c r="O15" s="774"/>
      <c r="P15" s="774"/>
      <c r="Q15" s="774"/>
      <c r="R15" s="774"/>
      <c r="S15" s="774"/>
      <c r="T15" s="775"/>
      <c r="U15" s="60"/>
      <c r="V15" s="60"/>
      <c r="W15" s="64"/>
      <c r="X15" s="60"/>
      <c r="Y15" s="64"/>
      <c r="Z15" s="65"/>
      <c r="AA15" s="62"/>
      <c r="AB15" s="62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</row>
    <row r="16" spans="1:41" ht="11.25" customHeight="1" x14ac:dyDescent="0.3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6"/>
      <c r="L16" s="67"/>
      <c r="M16" s="67"/>
      <c r="N16" s="774"/>
      <c r="O16" s="774"/>
      <c r="P16" s="774"/>
      <c r="Q16" s="774"/>
      <c r="R16" s="774"/>
      <c r="S16" s="774"/>
      <c r="T16" s="775"/>
      <c r="U16" s="60"/>
      <c r="V16" s="60"/>
      <c r="W16" s="60"/>
      <c r="X16" s="60"/>
      <c r="Y16" s="60"/>
      <c r="Z16" s="65"/>
      <c r="AA16" s="62"/>
      <c r="AB16" s="62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1:52" ht="15.75" customHeight="1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1:52" ht="25.5" customHeight="1" x14ac:dyDescent="0.25">
      <c r="A18" s="843" t="s">
        <v>28</v>
      </c>
      <c r="B18" s="844"/>
      <c r="C18" s="844"/>
      <c r="D18" s="844"/>
      <c r="E18" s="844"/>
      <c r="F18" s="687" t="s">
        <v>31</v>
      </c>
      <c r="G18" s="688"/>
      <c r="H18" s="688"/>
      <c r="I18" s="688"/>
      <c r="J18" s="688"/>
      <c r="K18" s="688"/>
      <c r="L18" s="688"/>
      <c r="M18" s="688"/>
      <c r="N18" s="688"/>
      <c r="O18" s="688"/>
      <c r="P18" s="688"/>
      <c r="Q18" s="688"/>
      <c r="R18" s="688"/>
      <c r="S18" s="688"/>
      <c r="T18" s="688"/>
      <c r="U18" s="688"/>
      <c r="V18" s="688"/>
      <c r="W18" s="688"/>
      <c r="X18" s="688"/>
      <c r="Y18" s="688"/>
      <c r="Z18" s="688"/>
      <c r="AA18" s="688"/>
      <c r="AB18" s="688"/>
      <c r="AC18" s="688"/>
      <c r="AD18" s="688"/>
      <c r="AE18" s="688"/>
      <c r="AF18" s="688"/>
      <c r="AG18" s="688"/>
      <c r="AH18" s="688"/>
      <c r="AI18" s="688"/>
      <c r="AJ18" s="688"/>
      <c r="AK18" s="688"/>
      <c r="AL18" s="688"/>
      <c r="AM18" s="688"/>
      <c r="AN18" s="689"/>
      <c r="AO18" s="689"/>
      <c r="AP18" s="689"/>
      <c r="AQ18" s="689"/>
      <c r="AR18" s="689"/>
      <c r="AS18" s="690"/>
      <c r="AT18" s="643" t="s">
        <v>32</v>
      </c>
      <c r="AU18" s="644"/>
      <c r="AV18" s="644"/>
      <c r="AW18" s="644"/>
      <c r="AX18" s="644"/>
      <c r="AY18" s="644"/>
      <c r="AZ18" s="645"/>
    </row>
    <row r="19" spans="1:52" ht="24.75" customHeight="1" thickBot="1" x14ac:dyDescent="0.3">
      <c r="A19" s="844"/>
      <c r="B19" s="844"/>
      <c r="C19" s="844"/>
      <c r="D19" s="844"/>
      <c r="E19" s="844"/>
      <c r="F19" s="812" t="s">
        <v>33</v>
      </c>
      <c r="G19" s="812"/>
      <c r="H19" s="812"/>
      <c r="I19" s="812"/>
      <c r="J19" s="812"/>
      <c r="K19" s="812"/>
      <c r="L19" s="812" t="s">
        <v>34</v>
      </c>
      <c r="M19" s="812"/>
      <c r="N19" s="812"/>
      <c r="O19" s="812"/>
      <c r="P19" s="812"/>
      <c r="Q19" s="812"/>
      <c r="R19" s="812"/>
      <c r="S19" s="812"/>
      <c r="T19" s="812"/>
      <c r="U19" s="812"/>
      <c r="V19" s="812"/>
      <c r="W19" s="812"/>
      <c r="X19" s="812"/>
      <c r="Y19" s="812"/>
      <c r="Z19" s="812"/>
      <c r="AA19" s="812"/>
      <c r="AB19" s="943" t="str">
        <f>сад!AF19</f>
        <v>Полдник</v>
      </c>
      <c r="AC19" s="943"/>
      <c r="AD19" s="943"/>
      <c r="AE19" s="943"/>
      <c r="AF19" s="941"/>
      <c r="AG19" s="941"/>
      <c r="AH19" s="823" t="str">
        <f>сад!AJ19</f>
        <v>Ужин</v>
      </c>
      <c r="AI19" s="823"/>
      <c r="AJ19" s="823"/>
      <c r="AK19" s="823"/>
      <c r="AL19" s="823"/>
      <c r="AM19" s="824"/>
      <c r="AN19" s="812"/>
      <c r="AO19" s="812"/>
      <c r="AP19" s="812"/>
      <c r="AQ19" s="812"/>
      <c r="AR19" s="812"/>
      <c r="AS19" s="812"/>
      <c r="AT19" s="624" t="s">
        <v>35</v>
      </c>
      <c r="AU19" s="629"/>
      <c r="AV19" s="629"/>
      <c r="AW19" s="664"/>
      <c r="AX19" s="664"/>
      <c r="AY19" s="664"/>
      <c r="AZ19" s="664"/>
    </row>
    <row r="20" spans="1:52" ht="45.75" customHeight="1" x14ac:dyDescent="0.25">
      <c r="A20" s="844"/>
      <c r="B20" s="844"/>
      <c r="C20" s="844"/>
      <c r="D20" s="844"/>
      <c r="E20" s="844"/>
      <c r="F20" s="812"/>
      <c r="G20" s="812"/>
      <c r="H20" s="812"/>
      <c r="I20" s="812"/>
      <c r="J20" s="812"/>
      <c r="K20" s="812"/>
      <c r="L20" s="812"/>
      <c r="M20" s="812"/>
      <c r="N20" s="812"/>
      <c r="O20" s="812"/>
      <c r="P20" s="812"/>
      <c r="Q20" s="812"/>
      <c r="R20" s="812"/>
      <c r="S20" s="812"/>
      <c r="T20" s="812"/>
      <c r="U20" s="812"/>
      <c r="V20" s="812"/>
      <c r="W20" s="812"/>
      <c r="X20" s="812"/>
      <c r="Y20" s="812"/>
      <c r="Z20" s="812"/>
      <c r="AA20" s="812"/>
      <c r="AB20" s="943"/>
      <c r="AC20" s="943"/>
      <c r="AD20" s="943"/>
      <c r="AE20" s="943"/>
      <c r="AF20" s="942"/>
      <c r="AG20" s="942"/>
      <c r="AH20" s="825"/>
      <c r="AI20" s="825"/>
      <c r="AJ20" s="825"/>
      <c r="AK20" s="825"/>
      <c r="AL20" s="825"/>
      <c r="AM20" s="826"/>
      <c r="AN20" s="812"/>
      <c r="AO20" s="812"/>
      <c r="AP20" s="812"/>
      <c r="AQ20" s="812"/>
      <c r="AR20" s="812"/>
      <c r="AS20" s="687"/>
      <c r="AT20" s="813" t="s">
        <v>36</v>
      </c>
      <c r="AU20" s="814"/>
      <c r="AV20" s="815"/>
      <c r="AW20" s="624" t="s">
        <v>37</v>
      </c>
      <c r="AX20" s="664"/>
      <c r="AY20" s="664"/>
      <c r="AZ20" s="664"/>
    </row>
    <row r="21" spans="1:52" ht="283.5" customHeight="1" x14ac:dyDescent="0.25">
      <c r="A21" s="844"/>
      <c r="B21" s="844"/>
      <c r="C21" s="844"/>
      <c r="D21" s="844"/>
      <c r="E21" s="844"/>
      <c r="F21" s="739"/>
      <c r="G21" s="740"/>
      <c r="H21" s="739"/>
      <c r="I21" s="740"/>
      <c r="J21" s="739"/>
      <c r="K21" s="740"/>
      <c r="L21" s="739"/>
      <c r="M21" s="740"/>
      <c r="N21" s="739"/>
      <c r="O21" s="740"/>
      <c r="P21" s="739"/>
      <c r="Q21" s="740"/>
      <c r="R21" s="739"/>
      <c r="S21" s="740"/>
      <c r="T21" s="739"/>
      <c r="U21" s="740"/>
      <c r="V21" s="739" t="s">
        <v>62</v>
      </c>
      <c r="W21" s="740"/>
      <c r="X21" s="739" t="s">
        <v>60</v>
      </c>
      <c r="Y21" s="740"/>
      <c r="Z21" s="541"/>
      <c r="AA21" s="542"/>
      <c r="AB21" s="695" t="str">
        <f>сад!AF21</f>
        <v>Печенье</v>
      </c>
      <c r="AC21" s="633"/>
      <c r="AD21" s="695" t="str">
        <f>сад!AH21</f>
        <v>Кисломолочный напиток (Йогурт)</v>
      </c>
      <c r="AE21" s="633"/>
      <c r="AF21" s="633" t="str">
        <f>сад!AF21</f>
        <v>Печенье</v>
      </c>
      <c r="AG21" s="634"/>
      <c r="AH21" s="821" t="str">
        <f>сад!AJ21</f>
        <v xml:space="preserve">Булочка творожная </v>
      </c>
      <c r="AI21" s="822"/>
      <c r="AJ21" s="821" t="str">
        <f>сад!AL21</f>
        <v>Суп молочный с крупой</v>
      </c>
      <c r="AK21" s="822"/>
      <c r="AL21" s="695" t="str">
        <f>сад!AN21</f>
        <v>Чай с сахаром</v>
      </c>
      <c r="AM21" s="633"/>
      <c r="AN21" s="818"/>
      <c r="AO21" s="819"/>
      <c r="AP21" s="820"/>
      <c r="AQ21" s="820"/>
      <c r="AR21" s="820"/>
      <c r="AS21" s="739"/>
      <c r="AT21" s="816"/>
      <c r="AU21" s="664"/>
      <c r="AV21" s="817"/>
      <c r="AW21" s="626"/>
      <c r="AX21" s="664"/>
      <c r="AY21" s="664"/>
      <c r="AZ21" s="664"/>
    </row>
    <row r="22" spans="1:52" ht="35.25" x14ac:dyDescent="0.25">
      <c r="A22" s="845">
        <v>1</v>
      </c>
      <c r="B22" s="845"/>
      <c r="C22" s="845"/>
      <c r="D22" s="845"/>
      <c r="E22" s="845"/>
      <c r="F22" s="144">
        <v>4</v>
      </c>
      <c r="G22" s="93">
        <v>5</v>
      </c>
      <c r="H22" s="144">
        <v>6</v>
      </c>
      <c r="I22" s="93">
        <v>7</v>
      </c>
      <c r="J22" s="144">
        <v>8</v>
      </c>
      <c r="K22" s="93">
        <v>9</v>
      </c>
      <c r="L22" s="144">
        <v>12</v>
      </c>
      <c r="M22" s="93">
        <v>13</v>
      </c>
      <c r="N22" s="94"/>
      <c r="O22" s="93"/>
      <c r="P22" s="144">
        <v>14</v>
      </c>
      <c r="Q22" s="93">
        <v>15</v>
      </c>
      <c r="R22" s="144">
        <v>16</v>
      </c>
      <c r="S22" s="93">
        <v>17</v>
      </c>
      <c r="T22" s="146"/>
      <c r="U22" s="93"/>
      <c r="V22" s="144">
        <v>18</v>
      </c>
      <c r="W22" s="93">
        <v>19</v>
      </c>
      <c r="X22" s="144">
        <v>20</v>
      </c>
      <c r="Y22" s="93">
        <v>21</v>
      </c>
      <c r="Z22" s="144">
        <v>22</v>
      </c>
      <c r="AA22" s="93">
        <v>23</v>
      </c>
      <c r="AB22" s="294">
        <v>22</v>
      </c>
      <c r="AC22" s="93">
        <v>23</v>
      </c>
      <c r="AD22" s="336">
        <v>22</v>
      </c>
      <c r="AE22" s="93">
        <v>23</v>
      </c>
      <c r="AF22" s="347"/>
      <c r="AG22" s="93"/>
      <c r="AH22" s="449">
        <v>28</v>
      </c>
      <c r="AI22" s="93">
        <v>29</v>
      </c>
      <c r="AJ22" s="449">
        <v>22</v>
      </c>
      <c r="AK22" s="93">
        <v>23</v>
      </c>
      <c r="AL22" s="336">
        <v>36</v>
      </c>
      <c r="AM22" s="95">
        <v>37</v>
      </c>
      <c r="AN22" s="278"/>
      <c r="AO22" s="93"/>
      <c r="AP22" s="144"/>
      <c r="AQ22" s="93"/>
      <c r="AR22" s="144"/>
      <c r="AS22" s="95"/>
      <c r="AT22" s="849"/>
      <c r="AU22" s="652"/>
      <c r="AV22" s="850"/>
      <c r="AW22" s="371"/>
      <c r="AX22" s="652"/>
      <c r="AY22" s="652"/>
      <c r="AZ22" s="652"/>
    </row>
    <row r="23" spans="1:52" ht="26.25" customHeight="1" x14ac:dyDescent="0.25">
      <c r="A23" s="804" t="s">
        <v>38</v>
      </c>
      <c r="B23" s="805"/>
      <c r="C23" s="805"/>
      <c r="D23" s="805"/>
      <c r="E23" s="806"/>
      <c r="F23" s="98"/>
      <c r="G23" s="99">
        <f>+$K$14</f>
        <v>35</v>
      </c>
      <c r="H23" s="100"/>
      <c r="I23" s="99"/>
      <c r="J23" s="100"/>
      <c r="K23" s="99"/>
      <c r="L23" s="100"/>
      <c r="M23" s="99"/>
      <c r="N23" s="101"/>
      <c r="O23" s="99"/>
      <c r="P23" s="100"/>
      <c r="Q23" s="99"/>
      <c r="R23" s="101"/>
      <c r="S23" s="99"/>
      <c r="T23" s="115"/>
      <c r="U23" s="99"/>
      <c r="V23" s="100"/>
      <c r="W23" s="99"/>
      <c r="X23" s="100"/>
      <c r="Y23" s="99"/>
      <c r="Z23" s="100"/>
      <c r="AA23" s="99">
        <f>+$K$14</f>
        <v>35</v>
      </c>
      <c r="AB23" s="100"/>
      <c r="AC23" s="99">
        <f>K14</f>
        <v>35</v>
      </c>
      <c r="AD23" s="100"/>
      <c r="AE23" s="99">
        <f>K14</f>
        <v>35</v>
      </c>
      <c r="AF23" s="100"/>
      <c r="AG23" s="99">
        <f>K14</f>
        <v>35</v>
      </c>
      <c r="AH23" s="100"/>
      <c r="AI23" s="99">
        <f>K14</f>
        <v>35</v>
      </c>
      <c r="AJ23" s="100"/>
      <c r="AK23" s="99">
        <f>K14</f>
        <v>35</v>
      </c>
      <c r="AL23" s="101"/>
      <c r="AM23" s="102">
        <f>K14</f>
        <v>35</v>
      </c>
      <c r="AN23" s="101"/>
      <c r="AO23" s="99"/>
      <c r="AP23" s="101"/>
      <c r="AQ23" s="99"/>
      <c r="AR23" s="101"/>
      <c r="AS23" s="102"/>
      <c r="AT23" s="807"/>
      <c r="AU23" s="656"/>
      <c r="AV23" s="808"/>
      <c r="AW23" s="372"/>
      <c r="AX23" s="658"/>
      <c r="AY23" s="656"/>
      <c r="AZ23" s="657"/>
    </row>
    <row r="24" spans="1:52" ht="30.75" customHeight="1" x14ac:dyDescent="0.25">
      <c r="A24" s="848" t="s">
        <v>39</v>
      </c>
      <c r="B24" s="848"/>
      <c r="C24" s="848"/>
      <c r="D24" s="848"/>
      <c r="E24" s="848"/>
      <c r="F24" s="98"/>
      <c r="G24" s="105">
        <v>205</v>
      </c>
      <c r="H24" s="106"/>
      <c r="I24" s="105"/>
      <c r="J24" s="106"/>
      <c r="K24" s="105"/>
      <c r="L24" s="106"/>
      <c r="M24" s="105"/>
      <c r="N24" s="107"/>
      <c r="O24" s="105"/>
      <c r="P24" s="106"/>
      <c r="Q24" s="105"/>
      <c r="R24" s="107"/>
      <c r="S24" s="105"/>
      <c r="T24" s="106"/>
      <c r="U24" s="105"/>
      <c r="V24" s="106"/>
      <c r="W24" s="105"/>
      <c r="X24" s="106"/>
      <c r="Y24" s="105"/>
      <c r="Z24" s="106"/>
      <c r="AA24" s="105"/>
      <c r="AB24" s="280"/>
      <c r="AC24" s="279">
        <f>сад!AG24</f>
        <v>30</v>
      </c>
      <c r="AD24" s="281"/>
      <c r="AE24" s="279">
        <f>сад!AI24</f>
        <v>180</v>
      </c>
      <c r="AF24" s="354"/>
      <c r="AG24" s="353">
        <f>сад!AG24</f>
        <v>30</v>
      </c>
      <c r="AH24" s="411"/>
      <c r="AI24" s="442">
        <f>сад!AK24</f>
        <v>50</v>
      </c>
      <c r="AJ24" s="411"/>
      <c r="AK24" s="442">
        <f>сад!AM24</f>
        <v>180</v>
      </c>
      <c r="AL24" s="281"/>
      <c r="AM24" s="282">
        <f>сад!AO24</f>
        <v>180</v>
      </c>
      <c r="AN24" s="107"/>
      <c r="AO24" s="105"/>
      <c r="AP24" s="107"/>
      <c r="AQ24" s="105"/>
      <c r="AR24" s="107"/>
      <c r="AS24" s="108"/>
      <c r="AT24" s="809"/>
      <c r="AU24" s="810"/>
      <c r="AV24" s="811"/>
      <c r="AW24" s="416"/>
      <c r="AX24" s="605"/>
      <c r="AY24" s="605"/>
      <c r="AZ24" s="605"/>
    </row>
    <row r="25" spans="1:52" ht="34.5" customHeight="1" x14ac:dyDescent="0.25">
      <c r="A25" s="804">
        <f>сад!A25</f>
        <v>0</v>
      </c>
      <c r="B25" s="805"/>
      <c r="C25" s="805"/>
      <c r="D25" s="805"/>
      <c r="E25" s="806"/>
      <c r="F25" s="98"/>
      <c r="G25" s="105"/>
      <c r="H25" s="106"/>
      <c r="I25" s="105"/>
      <c r="J25" s="106"/>
      <c r="K25" s="105"/>
      <c r="L25" s="106"/>
      <c r="M25" s="105"/>
      <c r="N25" s="107"/>
      <c r="O25" s="105"/>
      <c r="P25" s="106"/>
      <c r="Q25" s="105"/>
      <c r="R25" s="107"/>
      <c r="S25" s="105"/>
      <c r="T25" s="106"/>
      <c r="U25" s="105"/>
      <c r="V25" s="106"/>
      <c r="W25" s="105"/>
      <c r="X25" s="106"/>
      <c r="Y25" s="105"/>
      <c r="Z25" s="406"/>
      <c r="AA25" s="105"/>
      <c r="AB25" s="406">
        <f>сад!AF25</f>
        <v>0</v>
      </c>
      <c r="AC25" s="286">
        <f>+AB25*$K$14/1000</f>
        <v>0</v>
      </c>
      <c r="AD25" s="406">
        <f>сад!AH25</f>
        <v>0</v>
      </c>
      <c r="AE25" s="209">
        <f>+AD25*$K$14/1000</f>
        <v>0</v>
      </c>
      <c r="AF25" s="406">
        <f>сад!AF25</f>
        <v>0</v>
      </c>
      <c r="AG25" s="284">
        <f t="shared" ref="AE25:AK53" si="0">+AF25*$K$14/1000</f>
        <v>0</v>
      </c>
      <c r="AH25" s="406">
        <f>сад!AJ25</f>
        <v>0</v>
      </c>
      <c r="AI25" s="284">
        <f t="shared" si="0"/>
        <v>0</v>
      </c>
      <c r="AJ25" s="406">
        <f>сад!AL25</f>
        <v>0</v>
      </c>
      <c r="AK25" s="284">
        <f t="shared" si="0"/>
        <v>0</v>
      </c>
      <c r="AL25" s="406">
        <f>сад!AN25</f>
        <v>0</v>
      </c>
      <c r="AM25" s="284">
        <f t="shared" ref="AM25:AM62" si="1">+AL25*$K$14/1000</f>
        <v>0</v>
      </c>
      <c r="AN25" s="107"/>
      <c r="AO25" s="105"/>
      <c r="AP25" s="107"/>
      <c r="AQ25" s="105"/>
      <c r="AR25" s="107"/>
      <c r="AS25" s="108"/>
      <c r="AT25" s="558">
        <f>AE25+AI25+AK25+AM25+AC25</f>
        <v>0</v>
      </c>
      <c r="AU25" s="527"/>
      <c r="AV25" s="528"/>
      <c r="AW25" s="416"/>
      <c r="AX25" s="332"/>
      <c r="AY25" s="332"/>
      <c r="AZ25" s="332"/>
    </row>
    <row r="26" spans="1:52" ht="34.5" customHeight="1" x14ac:dyDescent="0.25">
      <c r="A26" s="804" t="str">
        <f>сад!A26</f>
        <v>Батон</v>
      </c>
      <c r="B26" s="805"/>
      <c r="C26" s="805"/>
      <c r="D26" s="805"/>
      <c r="E26" s="806"/>
      <c r="F26" s="118"/>
      <c r="G26" s="119">
        <f>+F26*$K$14/1000</f>
        <v>0</v>
      </c>
      <c r="H26" s="118"/>
      <c r="I26" s="119"/>
      <c r="J26" s="204"/>
      <c r="K26" s="205"/>
      <c r="L26" s="206"/>
      <c r="M26" s="205"/>
      <c r="N26" s="207"/>
      <c r="O26" s="205"/>
      <c r="P26" s="206"/>
      <c r="Q26" s="205"/>
      <c r="R26" s="207"/>
      <c r="S26" s="205"/>
      <c r="T26" s="208"/>
      <c r="U26" s="205"/>
      <c r="V26" s="206"/>
      <c r="W26" s="205"/>
      <c r="X26" s="206"/>
      <c r="Y26" s="205"/>
      <c r="Z26" s="406"/>
      <c r="AA26" s="105"/>
      <c r="AB26" s="406">
        <f>сад!AF26</f>
        <v>0</v>
      </c>
      <c r="AC26" s="286">
        <f t="shared" ref="AC26:AC62" si="2">+AB26*$K$14/1000</f>
        <v>0</v>
      </c>
      <c r="AD26" s="406">
        <f>сад!AH26</f>
        <v>0</v>
      </c>
      <c r="AE26" s="284">
        <f t="shared" si="0"/>
        <v>0</v>
      </c>
      <c r="AF26" s="406">
        <f>сад!AF26</f>
        <v>0</v>
      </c>
      <c r="AG26" s="284">
        <f t="shared" si="0"/>
        <v>0</v>
      </c>
      <c r="AH26" s="406">
        <f>сад!AJ26</f>
        <v>0</v>
      </c>
      <c r="AI26" s="284">
        <f t="shared" si="0"/>
        <v>0</v>
      </c>
      <c r="AJ26" s="406">
        <f>сад!AL26</f>
        <v>0</v>
      </c>
      <c r="AK26" s="284">
        <f t="shared" si="0"/>
        <v>0</v>
      </c>
      <c r="AL26" s="406">
        <f>сад!AN26</f>
        <v>0</v>
      </c>
      <c r="AM26" s="284">
        <f t="shared" si="1"/>
        <v>0</v>
      </c>
      <c r="AN26" s="207"/>
      <c r="AO26" s="209"/>
      <c r="AP26" s="211"/>
      <c r="AQ26" s="205"/>
      <c r="AR26" s="207"/>
      <c r="AS26" s="212"/>
      <c r="AT26" s="558">
        <f t="shared" ref="AT26:AT62" si="3">AE26+AI26+AK26+AM26+AC26</f>
        <v>0</v>
      </c>
      <c r="AU26" s="527"/>
      <c r="AV26" s="528"/>
      <c r="AW26" s="417"/>
      <c r="AX26" s="722"/>
      <c r="AY26" s="721"/>
      <c r="AZ26" s="721"/>
    </row>
    <row r="27" spans="1:52" ht="34.5" customHeight="1" x14ac:dyDescent="0.25">
      <c r="A27" s="804" t="str">
        <f>сад!A27</f>
        <v>Крупа гречневая</v>
      </c>
      <c r="B27" s="805"/>
      <c r="C27" s="805"/>
      <c r="D27" s="805"/>
      <c r="E27" s="806"/>
      <c r="F27" s="118"/>
      <c r="G27" s="119">
        <f t="shared" ref="G27:G52" si="4">+F27*$K$14/1000</f>
        <v>0</v>
      </c>
      <c r="H27" s="118"/>
      <c r="I27" s="119"/>
      <c r="J27" s="204"/>
      <c r="K27" s="205"/>
      <c r="L27" s="206"/>
      <c r="M27" s="205"/>
      <c r="N27" s="207"/>
      <c r="O27" s="205"/>
      <c r="P27" s="206"/>
      <c r="Q27" s="205"/>
      <c r="R27" s="207"/>
      <c r="S27" s="205"/>
      <c r="T27" s="208"/>
      <c r="U27" s="205"/>
      <c r="V27" s="206"/>
      <c r="W27" s="205"/>
      <c r="X27" s="206"/>
      <c r="Y27" s="205"/>
      <c r="Z27" s="540"/>
      <c r="AA27" s="105"/>
      <c r="AB27" s="406">
        <f>сад!AF27</f>
        <v>0</v>
      </c>
      <c r="AC27" s="286">
        <f t="shared" si="2"/>
        <v>0</v>
      </c>
      <c r="AD27" s="406">
        <f>сад!AH27</f>
        <v>0</v>
      </c>
      <c r="AE27" s="284">
        <f t="shared" si="0"/>
        <v>0</v>
      </c>
      <c r="AF27" s="406">
        <f>сад!AF27</f>
        <v>0</v>
      </c>
      <c r="AG27" s="284">
        <f t="shared" si="0"/>
        <v>0</v>
      </c>
      <c r="AH27" s="406">
        <f>сад!AJ27</f>
        <v>0</v>
      </c>
      <c r="AI27" s="284">
        <f t="shared" si="0"/>
        <v>0</v>
      </c>
      <c r="AJ27" s="406">
        <f>сад!AL27</f>
        <v>14.4</v>
      </c>
      <c r="AK27" s="284">
        <f t="shared" si="0"/>
        <v>0.504</v>
      </c>
      <c r="AL27" s="406">
        <f>сад!AN27</f>
        <v>0</v>
      </c>
      <c r="AM27" s="284">
        <f t="shared" si="1"/>
        <v>0</v>
      </c>
      <c r="AN27" s="207"/>
      <c r="AO27" s="209"/>
      <c r="AP27" s="211"/>
      <c r="AQ27" s="205"/>
      <c r="AR27" s="207"/>
      <c r="AS27" s="212"/>
      <c r="AT27" s="558">
        <f t="shared" si="3"/>
        <v>0.504</v>
      </c>
      <c r="AU27" s="527"/>
      <c r="AV27" s="528"/>
      <c r="AW27" s="417"/>
      <c r="AX27" s="714"/>
      <c r="AY27" s="715"/>
      <c r="AZ27" s="716"/>
    </row>
    <row r="28" spans="1:52" ht="33" customHeight="1" x14ac:dyDescent="0.35">
      <c r="A28" s="804" t="str">
        <f>сад!A28</f>
        <v>Дрожжи</v>
      </c>
      <c r="B28" s="805"/>
      <c r="C28" s="805"/>
      <c r="D28" s="805"/>
      <c r="E28" s="806"/>
      <c r="F28" s="118">
        <v>5</v>
      </c>
      <c r="G28" s="119">
        <f t="shared" si="4"/>
        <v>0.17499999999999999</v>
      </c>
      <c r="H28" s="126"/>
      <c r="I28" s="119"/>
      <c r="J28" s="204"/>
      <c r="K28" s="205"/>
      <c r="L28" s="204"/>
      <c r="M28" s="205"/>
      <c r="N28" s="207"/>
      <c r="O28" s="205"/>
      <c r="P28" s="204"/>
      <c r="Q28" s="205"/>
      <c r="R28" s="210"/>
      <c r="S28" s="205"/>
      <c r="T28" s="208"/>
      <c r="U28" s="205"/>
      <c r="V28" s="204"/>
      <c r="W28" s="205"/>
      <c r="X28" s="204"/>
      <c r="Y28" s="205"/>
      <c r="Z28" s="406"/>
      <c r="AA28" s="105"/>
      <c r="AB28" s="406">
        <f>сад!AF28</f>
        <v>0</v>
      </c>
      <c r="AC28" s="286">
        <f t="shared" si="2"/>
        <v>0</v>
      </c>
      <c r="AD28" s="406">
        <f>сад!AH28</f>
        <v>0</v>
      </c>
      <c r="AE28" s="284">
        <f t="shared" si="0"/>
        <v>0</v>
      </c>
      <c r="AF28" s="406">
        <f>сад!AF28</f>
        <v>0</v>
      </c>
      <c r="AG28" s="284">
        <f t="shared" si="0"/>
        <v>0</v>
      </c>
      <c r="AH28" s="406">
        <f>сад!AJ28</f>
        <v>1.3</v>
      </c>
      <c r="AI28" s="284">
        <f t="shared" si="0"/>
        <v>4.5499999999999999E-2</v>
      </c>
      <c r="AJ28" s="406">
        <f>сад!AL28</f>
        <v>0</v>
      </c>
      <c r="AK28" s="284">
        <f t="shared" si="0"/>
        <v>0</v>
      </c>
      <c r="AL28" s="406">
        <f>сад!AN28</f>
        <v>0</v>
      </c>
      <c r="AM28" s="284">
        <f t="shared" si="1"/>
        <v>0</v>
      </c>
      <c r="AN28" s="237"/>
      <c r="AO28" s="234"/>
      <c r="AP28" s="233"/>
      <c r="AQ28" s="234"/>
      <c r="AR28" s="236"/>
      <c r="AS28" s="414"/>
      <c r="AT28" s="596">
        <f t="shared" si="3"/>
        <v>4.5499999999999999E-2</v>
      </c>
      <c r="AU28" s="527"/>
      <c r="AV28" s="528"/>
      <c r="AW28" s="417"/>
      <c r="AX28" s="731"/>
      <c r="AY28" s="721"/>
      <c r="AZ28" s="721"/>
    </row>
    <row r="29" spans="1:52" ht="37.5" customHeight="1" x14ac:dyDescent="0.35">
      <c r="A29" s="804" t="str">
        <f>сад!A29</f>
        <v>Йогурт</v>
      </c>
      <c r="B29" s="805"/>
      <c r="C29" s="805"/>
      <c r="D29" s="805"/>
      <c r="E29" s="806"/>
      <c r="F29" s="118"/>
      <c r="G29" s="119">
        <f t="shared" si="4"/>
        <v>0</v>
      </c>
      <c r="H29" s="118"/>
      <c r="I29" s="119"/>
      <c r="J29" s="204"/>
      <c r="K29" s="205"/>
      <c r="L29" s="204"/>
      <c r="M29" s="205"/>
      <c r="N29" s="207"/>
      <c r="O29" s="205"/>
      <c r="P29" s="204"/>
      <c r="Q29" s="205"/>
      <c r="R29" s="207"/>
      <c r="S29" s="205"/>
      <c r="T29" s="208"/>
      <c r="U29" s="205"/>
      <c r="V29" s="204"/>
      <c r="W29" s="205"/>
      <c r="X29" s="204"/>
      <c r="Y29" s="205"/>
      <c r="Z29" s="406"/>
      <c r="AA29" s="209">
        <f t="shared" ref="AA29:AA41" si="5">+Z29*$K$14/1000</f>
        <v>0</v>
      </c>
      <c r="AB29" s="406">
        <f>сад!AF29</f>
        <v>0</v>
      </c>
      <c r="AC29" s="286">
        <f t="shared" si="2"/>
        <v>0</v>
      </c>
      <c r="AD29" s="406">
        <f>сад!AH29</f>
        <v>180</v>
      </c>
      <c r="AE29" s="284">
        <f>+AD29*$K$14/1000</f>
        <v>6.3</v>
      </c>
      <c r="AF29" s="406">
        <f>сад!AF29</f>
        <v>0</v>
      </c>
      <c r="AG29" s="284">
        <f t="shared" si="0"/>
        <v>0</v>
      </c>
      <c r="AH29" s="406">
        <f>сад!AJ29</f>
        <v>0</v>
      </c>
      <c r="AI29" s="284">
        <f t="shared" si="0"/>
        <v>0</v>
      </c>
      <c r="AJ29" s="410">
        <f>сад!AL29</f>
        <v>0</v>
      </c>
      <c r="AK29" s="284">
        <f t="shared" si="0"/>
        <v>0</v>
      </c>
      <c r="AL29" s="406">
        <f>сад!AN29</f>
        <v>0</v>
      </c>
      <c r="AM29" s="284">
        <f t="shared" si="1"/>
        <v>0</v>
      </c>
      <c r="AN29" s="237"/>
      <c r="AO29" s="235"/>
      <c r="AP29" s="233"/>
      <c r="AQ29" s="234"/>
      <c r="AR29" s="237"/>
      <c r="AS29" s="414"/>
      <c r="AT29" s="558">
        <f t="shared" si="3"/>
        <v>6.3</v>
      </c>
      <c r="AU29" s="527"/>
      <c r="AV29" s="528"/>
      <c r="AW29" s="417"/>
      <c r="AX29" s="722"/>
      <c r="AY29" s="721"/>
      <c r="AZ29" s="721"/>
    </row>
    <row r="30" spans="1:52" ht="34.5" customHeight="1" x14ac:dyDescent="0.35">
      <c r="A30" s="804" t="str">
        <f>сад!A30</f>
        <v>Капуста свежая</v>
      </c>
      <c r="B30" s="805"/>
      <c r="C30" s="805"/>
      <c r="D30" s="805"/>
      <c r="E30" s="806"/>
      <c r="F30" s="128">
        <v>160</v>
      </c>
      <c r="G30" s="119">
        <f t="shared" si="4"/>
        <v>5.6</v>
      </c>
      <c r="H30" s="120"/>
      <c r="I30" s="119"/>
      <c r="J30" s="213"/>
      <c r="K30" s="205"/>
      <c r="L30" s="204"/>
      <c r="M30" s="205"/>
      <c r="N30" s="207"/>
      <c r="O30" s="205"/>
      <c r="P30" s="204"/>
      <c r="Q30" s="205"/>
      <c r="R30" s="214"/>
      <c r="S30" s="205"/>
      <c r="T30" s="208"/>
      <c r="U30" s="205"/>
      <c r="V30" s="204"/>
      <c r="W30" s="205"/>
      <c r="X30" s="204"/>
      <c r="Y30" s="205"/>
      <c r="Z30" s="406"/>
      <c r="AA30" s="205">
        <f t="shared" si="5"/>
        <v>0</v>
      </c>
      <c r="AB30" s="406">
        <f>сад!AF30</f>
        <v>0</v>
      </c>
      <c r="AC30" s="286">
        <f t="shared" si="2"/>
        <v>0</v>
      </c>
      <c r="AD30" s="406">
        <f>сад!AH30</f>
        <v>0</v>
      </c>
      <c r="AE30" s="284">
        <f t="shared" si="0"/>
        <v>0</v>
      </c>
      <c r="AF30" s="406">
        <f>сад!AF30</f>
        <v>0</v>
      </c>
      <c r="AG30" s="284">
        <f t="shared" si="0"/>
        <v>0</v>
      </c>
      <c r="AH30" s="406">
        <f>сад!AJ30</f>
        <v>0</v>
      </c>
      <c r="AI30" s="284">
        <f t="shared" si="0"/>
        <v>0</v>
      </c>
      <c r="AJ30" s="406">
        <f>сад!AL30</f>
        <v>0</v>
      </c>
      <c r="AK30" s="284">
        <f t="shared" si="0"/>
        <v>0</v>
      </c>
      <c r="AL30" s="406">
        <f>сад!AN30</f>
        <v>0</v>
      </c>
      <c r="AM30" s="284">
        <f t="shared" si="1"/>
        <v>0</v>
      </c>
      <c r="AN30" s="237"/>
      <c r="AO30" s="235"/>
      <c r="AP30" s="233"/>
      <c r="AQ30" s="234"/>
      <c r="AR30" s="238"/>
      <c r="AS30" s="414"/>
      <c r="AT30" s="558">
        <f t="shared" si="3"/>
        <v>0</v>
      </c>
      <c r="AU30" s="527"/>
      <c r="AV30" s="528"/>
      <c r="AW30" s="417"/>
      <c r="AX30" s="722"/>
      <c r="AY30" s="721"/>
      <c r="AZ30" s="721"/>
    </row>
    <row r="31" spans="1:52" ht="44.25" customHeight="1" x14ac:dyDescent="0.35">
      <c r="A31" s="804" t="str">
        <f>сад!A31</f>
        <v>Картофель</v>
      </c>
      <c r="B31" s="805"/>
      <c r="C31" s="805"/>
      <c r="D31" s="805"/>
      <c r="E31" s="806"/>
      <c r="F31" s="128"/>
      <c r="G31" s="119">
        <f t="shared" si="4"/>
        <v>0</v>
      </c>
      <c r="H31" s="120"/>
      <c r="I31" s="119"/>
      <c r="J31" s="213"/>
      <c r="K31" s="205"/>
      <c r="L31" s="204"/>
      <c r="M31" s="209"/>
      <c r="N31" s="210"/>
      <c r="O31" s="205"/>
      <c r="P31" s="204"/>
      <c r="Q31" s="205"/>
      <c r="R31" s="214"/>
      <c r="S31" s="205"/>
      <c r="T31" s="208"/>
      <c r="U31" s="205"/>
      <c r="V31" s="204"/>
      <c r="W31" s="205"/>
      <c r="X31" s="204"/>
      <c r="Y31" s="205"/>
      <c r="Z31" s="406"/>
      <c r="AA31" s="205"/>
      <c r="AB31" s="406">
        <f>сад!AF31</f>
        <v>0</v>
      </c>
      <c r="AC31" s="286">
        <f t="shared" si="2"/>
        <v>0</v>
      </c>
      <c r="AD31" s="406">
        <f>сад!AH31</f>
        <v>0</v>
      </c>
      <c r="AE31" s="284">
        <f t="shared" si="0"/>
        <v>0</v>
      </c>
      <c r="AF31" s="406">
        <f>сад!AF31</f>
        <v>0</v>
      </c>
      <c r="AG31" s="284">
        <f t="shared" si="0"/>
        <v>0</v>
      </c>
      <c r="AH31" s="406">
        <f>сад!AJ31</f>
        <v>0</v>
      </c>
      <c r="AI31" s="284">
        <f t="shared" si="0"/>
        <v>0</v>
      </c>
      <c r="AJ31" s="406">
        <f>сад!AL31</f>
        <v>0</v>
      </c>
      <c r="AK31" s="284">
        <f t="shared" si="0"/>
        <v>0</v>
      </c>
      <c r="AL31" s="406">
        <f>сад!AN31</f>
        <v>0</v>
      </c>
      <c r="AM31" s="284">
        <f t="shared" si="1"/>
        <v>0</v>
      </c>
      <c r="AN31" s="236"/>
      <c r="AO31" s="235"/>
      <c r="AP31" s="233"/>
      <c r="AQ31" s="234"/>
      <c r="AR31" s="238"/>
      <c r="AS31" s="414"/>
      <c r="AT31" s="558">
        <f t="shared" si="3"/>
        <v>0</v>
      </c>
      <c r="AU31" s="527"/>
      <c r="AV31" s="528"/>
      <c r="AW31" s="417"/>
      <c r="AX31" s="116"/>
      <c r="AY31" s="732"/>
      <c r="AZ31" s="651"/>
    </row>
    <row r="32" spans="1:52" ht="34.5" customHeight="1" x14ac:dyDescent="0.35">
      <c r="A32" s="804" t="str">
        <f>сад!A32</f>
        <v>Крахмал картофельный</v>
      </c>
      <c r="B32" s="805"/>
      <c r="C32" s="805"/>
      <c r="D32" s="805"/>
      <c r="E32" s="806"/>
      <c r="F32" s="128"/>
      <c r="G32" s="119">
        <f t="shared" si="4"/>
        <v>0</v>
      </c>
      <c r="H32" s="120"/>
      <c r="I32" s="119"/>
      <c r="J32" s="213"/>
      <c r="K32" s="205"/>
      <c r="L32" s="204"/>
      <c r="M32" s="209"/>
      <c r="N32" s="210"/>
      <c r="O32" s="205"/>
      <c r="P32" s="204"/>
      <c r="Q32" s="205"/>
      <c r="R32" s="214"/>
      <c r="S32" s="205"/>
      <c r="T32" s="208"/>
      <c r="U32" s="205"/>
      <c r="V32" s="204"/>
      <c r="W32" s="205"/>
      <c r="X32" s="204"/>
      <c r="Y32" s="205"/>
      <c r="Z32" s="406"/>
      <c r="AA32" s="205"/>
      <c r="AB32" s="406">
        <f>сад!AF32</f>
        <v>0</v>
      </c>
      <c r="AC32" s="286">
        <f t="shared" si="2"/>
        <v>0</v>
      </c>
      <c r="AD32" s="406">
        <f>сад!AH32</f>
        <v>0</v>
      </c>
      <c r="AE32" s="284">
        <f t="shared" si="0"/>
        <v>0</v>
      </c>
      <c r="AF32" s="406">
        <f>сад!AF32</f>
        <v>0</v>
      </c>
      <c r="AG32" s="284">
        <f t="shared" si="0"/>
        <v>0</v>
      </c>
      <c r="AH32" s="406">
        <f>сад!AJ32</f>
        <v>0</v>
      </c>
      <c r="AI32" s="284">
        <f t="shared" si="0"/>
        <v>0</v>
      </c>
      <c r="AJ32" s="406">
        <f>сад!AL32</f>
        <v>0</v>
      </c>
      <c r="AK32" s="284">
        <f t="shared" si="0"/>
        <v>0</v>
      </c>
      <c r="AL32" s="406">
        <f>сад!AN32</f>
        <v>0</v>
      </c>
      <c r="AM32" s="284">
        <f t="shared" si="1"/>
        <v>0</v>
      </c>
      <c r="AN32" s="236"/>
      <c r="AO32" s="234"/>
      <c r="AP32" s="233"/>
      <c r="AQ32" s="234"/>
      <c r="AR32" s="238"/>
      <c r="AS32" s="414"/>
      <c r="AT32" s="558">
        <f t="shared" si="3"/>
        <v>0</v>
      </c>
      <c r="AU32" s="527"/>
      <c r="AV32" s="528"/>
      <c r="AW32" s="417"/>
      <c r="AX32" s="714"/>
      <c r="AY32" s="715"/>
      <c r="AZ32" s="716"/>
    </row>
    <row r="33" spans="1:52" ht="34.5" customHeight="1" x14ac:dyDescent="0.35">
      <c r="A33" s="804" t="str">
        <f>сад!A33</f>
        <v>Рис круглозерный</v>
      </c>
      <c r="B33" s="805"/>
      <c r="C33" s="805"/>
      <c r="D33" s="805"/>
      <c r="E33" s="806"/>
      <c r="F33" s="118"/>
      <c r="G33" s="119">
        <f t="shared" si="4"/>
        <v>0</v>
      </c>
      <c r="H33" s="118"/>
      <c r="I33" s="119"/>
      <c r="J33" s="204"/>
      <c r="K33" s="205"/>
      <c r="L33" s="204"/>
      <c r="M33" s="209"/>
      <c r="N33" s="210"/>
      <c r="O33" s="205"/>
      <c r="P33" s="204"/>
      <c r="Q33" s="205"/>
      <c r="R33" s="210"/>
      <c r="S33" s="205"/>
      <c r="T33" s="208"/>
      <c r="U33" s="205"/>
      <c r="V33" s="204"/>
      <c r="W33" s="205"/>
      <c r="X33" s="204"/>
      <c r="Y33" s="205"/>
      <c r="Z33" s="406"/>
      <c r="AA33" s="205">
        <f t="shared" si="5"/>
        <v>0</v>
      </c>
      <c r="AB33" s="406">
        <f>сад!AF33</f>
        <v>0</v>
      </c>
      <c r="AC33" s="286">
        <f t="shared" si="2"/>
        <v>0</v>
      </c>
      <c r="AD33" s="406">
        <f>сад!AH33</f>
        <v>0</v>
      </c>
      <c r="AE33" s="284">
        <f t="shared" si="0"/>
        <v>0</v>
      </c>
      <c r="AF33" s="406">
        <f>сад!AF33</f>
        <v>0</v>
      </c>
      <c r="AG33" s="284">
        <f t="shared" si="0"/>
        <v>0</v>
      </c>
      <c r="AH33" s="406">
        <f>сад!AJ33</f>
        <v>0</v>
      </c>
      <c r="AI33" s="284">
        <f t="shared" si="0"/>
        <v>0</v>
      </c>
      <c r="AJ33" s="406">
        <f>сад!AL33</f>
        <v>0</v>
      </c>
      <c r="AK33" s="284">
        <f t="shared" si="0"/>
        <v>0</v>
      </c>
      <c r="AL33" s="406">
        <f>сад!AN33</f>
        <v>0</v>
      </c>
      <c r="AM33" s="284">
        <f t="shared" si="1"/>
        <v>0</v>
      </c>
      <c r="AN33" s="236"/>
      <c r="AO33" s="235"/>
      <c r="AP33" s="233"/>
      <c r="AQ33" s="234"/>
      <c r="AR33" s="236"/>
      <c r="AS33" s="414"/>
      <c r="AT33" s="558">
        <f t="shared" si="3"/>
        <v>0</v>
      </c>
      <c r="AU33" s="527"/>
      <c r="AV33" s="528"/>
      <c r="AW33" s="417"/>
      <c r="AX33" s="730"/>
      <c r="AY33" s="730"/>
      <c r="AZ33" s="730"/>
    </row>
    <row r="34" spans="1:52" ht="34.5" customHeight="1" x14ac:dyDescent="0.35">
      <c r="A34" s="804" t="str">
        <f>сад!A34</f>
        <v>Крупа ячневая</v>
      </c>
      <c r="B34" s="805"/>
      <c r="C34" s="805"/>
      <c r="D34" s="805"/>
      <c r="E34" s="806"/>
      <c r="F34" s="118"/>
      <c r="G34" s="119">
        <f t="shared" si="4"/>
        <v>0</v>
      </c>
      <c r="H34" s="118"/>
      <c r="I34" s="119"/>
      <c r="J34" s="204"/>
      <c r="K34" s="205"/>
      <c r="L34" s="204"/>
      <c r="M34" s="209"/>
      <c r="N34" s="210"/>
      <c r="O34" s="209"/>
      <c r="P34" s="218"/>
      <c r="Q34" s="205"/>
      <c r="R34" s="219"/>
      <c r="S34" s="205"/>
      <c r="T34" s="220"/>
      <c r="U34" s="205"/>
      <c r="V34" s="204"/>
      <c r="W34" s="205"/>
      <c r="X34" s="204"/>
      <c r="Y34" s="205"/>
      <c r="Z34" s="406"/>
      <c r="AA34" s="205">
        <f>+Z34*$K$14</f>
        <v>0</v>
      </c>
      <c r="AB34" s="406">
        <f>сад!AF34</f>
        <v>0</v>
      </c>
      <c r="AC34" s="286">
        <f t="shared" si="2"/>
        <v>0</v>
      </c>
      <c r="AD34" s="406">
        <f>сад!AH34</f>
        <v>0</v>
      </c>
      <c r="AE34" s="284">
        <f t="shared" si="0"/>
        <v>0</v>
      </c>
      <c r="AF34" s="406">
        <f>сад!AF34</f>
        <v>0</v>
      </c>
      <c r="AG34" s="284">
        <f t="shared" si="0"/>
        <v>0</v>
      </c>
      <c r="AH34" s="406">
        <f>сад!AJ34</f>
        <v>0</v>
      </c>
      <c r="AI34" s="284">
        <f t="shared" si="0"/>
        <v>0</v>
      </c>
      <c r="AJ34" s="406">
        <f>сад!AL34</f>
        <v>0</v>
      </c>
      <c r="AK34" s="284">
        <f t="shared" si="0"/>
        <v>0</v>
      </c>
      <c r="AL34" s="406">
        <f>сад!AN34</f>
        <v>0</v>
      </c>
      <c r="AM34" s="284">
        <f t="shared" si="1"/>
        <v>0</v>
      </c>
      <c r="AN34" s="236"/>
      <c r="AO34" s="234"/>
      <c r="AP34" s="239"/>
      <c r="AQ34" s="234"/>
      <c r="AR34" s="240"/>
      <c r="AS34" s="414"/>
      <c r="AT34" s="558">
        <f t="shared" si="3"/>
        <v>0</v>
      </c>
      <c r="AU34" s="527"/>
      <c r="AV34" s="528"/>
      <c r="AW34" s="417"/>
      <c r="AX34" s="721"/>
      <c r="AY34" s="721"/>
      <c r="AZ34" s="721"/>
    </row>
    <row r="35" spans="1:52" ht="34.5" customHeight="1" x14ac:dyDescent="0.35">
      <c r="A35" s="804" t="str">
        <f>сад!A35</f>
        <v>Крупа рис пропаренный</v>
      </c>
      <c r="B35" s="805"/>
      <c r="C35" s="805"/>
      <c r="D35" s="805"/>
      <c r="E35" s="806"/>
      <c r="F35" s="118">
        <v>20</v>
      </c>
      <c r="G35" s="119">
        <f t="shared" si="4"/>
        <v>0.7</v>
      </c>
      <c r="H35" s="118"/>
      <c r="I35" s="119"/>
      <c r="J35" s="204"/>
      <c r="K35" s="205"/>
      <c r="L35" s="204"/>
      <c r="M35" s="209"/>
      <c r="N35" s="210"/>
      <c r="O35" s="205"/>
      <c r="P35" s="204"/>
      <c r="Q35" s="205"/>
      <c r="R35" s="207"/>
      <c r="S35" s="205"/>
      <c r="T35" s="221"/>
      <c r="U35" s="205"/>
      <c r="V35" s="204"/>
      <c r="W35" s="205"/>
      <c r="X35" s="204"/>
      <c r="Y35" s="205"/>
      <c r="Z35" s="406"/>
      <c r="AA35" s="209">
        <f t="shared" si="5"/>
        <v>0</v>
      </c>
      <c r="AB35" s="406">
        <f>сад!AF35</f>
        <v>0</v>
      </c>
      <c r="AC35" s="286">
        <f t="shared" si="2"/>
        <v>0</v>
      </c>
      <c r="AD35" s="406">
        <f>сад!AH35</f>
        <v>0</v>
      </c>
      <c r="AE35" s="284">
        <f t="shared" si="0"/>
        <v>0</v>
      </c>
      <c r="AF35" s="406">
        <f>сад!AF35</f>
        <v>0</v>
      </c>
      <c r="AG35" s="284">
        <f t="shared" si="0"/>
        <v>0</v>
      </c>
      <c r="AH35" s="406">
        <f>сад!AJ35</f>
        <v>0</v>
      </c>
      <c r="AI35" s="284">
        <f t="shared" si="0"/>
        <v>0</v>
      </c>
      <c r="AJ35" s="406">
        <f>сад!AL35</f>
        <v>0</v>
      </c>
      <c r="AK35" s="284">
        <f t="shared" si="0"/>
        <v>0</v>
      </c>
      <c r="AL35" s="406">
        <f>сад!AN35</f>
        <v>0</v>
      </c>
      <c r="AM35" s="284">
        <f t="shared" si="1"/>
        <v>0</v>
      </c>
      <c r="AN35" s="236"/>
      <c r="AO35" s="234"/>
      <c r="AP35" s="233"/>
      <c r="AQ35" s="234"/>
      <c r="AR35" s="237"/>
      <c r="AS35" s="414"/>
      <c r="AT35" s="558">
        <f t="shared" si="3"/>
        <v>0</v>
      </c>
      <c r="AU35" s="527"/>
      <c r="AV35" s="528"/>
      <c r="AW35" s="417"/>
      <c r="AX35" s="721"/>
      <c r="AY35" s="721"/>
      <c r="AZ35" s="721"/>
    </row>
    <row r="36" spans="1:52" ht="29.25" customHeight="1" x14ac:dyDescent="0.35">
      <c r="A36" s="804" t="str">
        <f>сад!A36</f>
        <v>Куринное филе</v>
      </c>
      <c r="B36" s="805"/>
      <c r="C36" s="805"/>
      <c r="D36" s="805"/>
      <c r="E36" s="806"/>
      <c r="F36" s="118">
        <v>5</v>
      </c>
      <c r="G36" s="119">
        <f t="shared" si="4"/>
        <v>0.17499999999999999</v>
      </c>
      <c r="H36" s="132"/>
      <c r="I36" s="119"/>
      <c r="J36" s="222"/>
      <c r="K36" s="205"/>
      <c r="L36" s="222"/>
      <c r="M36" s="223"/>
      <c r="N36" s="224"/>
      <c r="O36" s="205"/>
      <c r="P36" s="222"/>
      <c r="Q36" s="205"/>
      <c r="R36" s="225"/>
      <c r="S36" s="205"/>
      <c r="T36" s="221"/>
      <c r="U36" s="205"/>
      <c r="V36" s="222"/>
      <c r="W36" s="205"/>
      <c r="X36" s="222"/>
      <c r="Y36" s="205"/>
      <c r="Z36" s="406"/>
      <c r="AA36" s="226">
        <f t="shared" si="5"/>
        <v>0</v>
      </c>
      <c r="AB36" s="406">
        <f>сад!AF36</f>
        <v>0</v>
      </c>
      <c r="AC36" s="286">
        <f t="shared" si="2"/>
        <v>0</v>
      </c>
      <c r="AD36" s="406">
        <f>сад!AH36</f>
        <v>0</v>
      </c>
      <c r="AE36" s="284">
        <f t="shared" si="0"/>
        <v>0</v>
      </c>
      <c r="AF36" s="406">
        <f>сад!AF36</f>
        <v>0</v>
      </c>
      <c r="AG36" s="284">
        <f t="shared" si="0"/>
        <v>0</v>
      </c>
      <c r="AH36" s="406">
        <f>сад!AJ36</f>
        <v>0</v>
      </c>
      <c r="AI36" s="284">
        <f t="shared" si="0"/>
        <v>0</v>
      </c>
      <c r="AJ36" s="406">
        <f>сад!AL36</f>
        <v>0</v>
      </c>
      <c r="AK36" s="284">
        <f t="shared" si="0"/>
        <v>0</v>
      </c>
      <c r="AL36" s="406">
        <f>сад!AN36</f>
        <v>0</v>
      </c>
      <c r="AM36" s="284">
        <f t="shared" si="1"/>
        <v>0</v>
      </c>
      <c r="AN36" s="244"/>
      <c r="AO36" s="234"/>
      <c r="AP36" s="241"/>
      <c r="AQ36" s="234"/>
      <c r="AR36" s="245"/>
      <c r="AS36" s="414"/>
      <c r="AT36" s="558">
        <f t="shared" si="3"/>
        <v>0</v>
      </c>
      <c r="AU36" s="527"/>
      <c r="AV36" s="528"/>
      <c r="AW36" s="417"/>
      <c r="AX36" s="726"/>
      <c r="AY36" s="721"/>
      <c r="AZ36" s="721"/>
    </row>
    <row r="37" spans="1:52" ht="33.75" customHeight="1" x14ac:dyDescent="0.35">
      <c r="A37" s="804" t="str">
        <f>сад!A37</f>
        <v>Лук</v>
      </c>
      <c r="B37" s="805"/>
      <c r="C37" s="805"/>
      <c r="D37" s="805"/>
      <c r="E37" s="806"/>
      <c r="F37" s="118"/>
      <c r="G37" s="119">
        <f t="shared" si="4"/>
        <v>0</v>
      </c>
      <c r="H37" s="132"/>
      <c r="I37" s="119"/>
      <c r="J37" s="222"/>
      <c r="K37" s="205"/>
      <c r="L37" s="222"/>
      <c r="M37" s="223"/>
      <c r="N37" s="224"/>
      <c r="O37" s="205"/>
      <c r="P37" s="222"/>
      <c r="Q37" s="205"/>
      <c r="R37" s="225"/>
      <c r="S37" s="205"/>
      <c r="T37" s="221"/>
      <c r="U37" s="205"/>
      <c r="V37" s="222"/>
      <c r="W37" s="205"/>
      <c r="X37" s="222"/>
      <c r="Y37" s="205"/>
      <c r="Z37" s="406"/>
      <c r="AA37" s="226">
        <f t="shared" si="5"/>
        <v>0</v>
      </c>
      <c r="AB37" s="406">
        <f>сад!AF37</f>
        <v>0</v>
      </c>
      <c r="AC37" s="286">
        <f t="shared" si="2"/>
        <v>0</v>
      </c>
      <c r="AD37" s="406">
        <f>сад!AH37</f>
        <v>0</v>
      </c>
      <c r="AE37" s="284">
        <f t="shared" si="0"/>
        <v>0</v>
      </c>
      <c r="AF37" s="406">
        <f>сад!AF37</f>
        <v>0</v>
      </c>
      <c r="AG37" s="284">
        <f t="shared" si="0"/>
        <v>0</v>
      </c>
      <c r="AH37" s="406">
        <f>сад!AJ37</f>
        <v>0</v>
      </c>
      <c r="AI37" s="284">
        <f t="shared" si="0"/>
        <v>0</v>
      </c>
      <c r="AJ37" s="406">
        <f>сад!AL37</f>
        <v>0</v>
      </c>
      <c r="AK37" s="284">
        <f t="shared" si="0"/>
        <v>0</v>
      </c>
      <c r="AL37" s="406">
        <f>сад!AN37</f>
        <v>0</v>
      </c>
      <c r="AM37" s="284">
        <f t="shared" si="1"/>
        <v>0</v>
      </c>
      <c r="AN37" s="244"/>
      <c r="AO37" s="234"/>
      <c r="AP37" s="241"/>
      <c r="AQ37" s="234"/>
      <c r="AR37" s="245"/>
      <c r="AS37" s="414"/>
      <c r="AT37" s="558">
        <f t="shared" si="3"/>
        <v>0</v>
      </c>
      <c r="AU37" s="527"/>
      <c r="AV37" s="528"/>
      <c r="AW37" s="417"/>
      <c r="AX37" s="722"/>
      <c r="AY37" s="721"/>
      <c r="AZ37" s="721"/>
    </row>
    <row r="38" spans="1:52" ht="37.5" customHeight="1" x14ac:dyDescent="0.35">
      <c r="A38" s="804" t="str">
        <f>сад!A38</f>
        <v>Овощи натур. Свежие огурцы</v>
      </c>
      <c r="B38" s="805"/>
      <c r="C38" s="805"/>
      <c r="D38" s="805"/>
      <c r="E38" s="806"/>
      <c r="F38" s="118"/>
      <c r="G38" s="119">
        <f t="shared" si="4"/>
        <v>0</v>
      </c>
      <c r="H38" s="132"/>
      <c r="I38" s="119"/>
      <c r="J38" s="222"/>
      <c r="K38" s="205"/>
      <c r="L38" s="222"/>
      <c r="M38" s="223"/>
      <c r="N38" s="228"/>
      <c r="O38" s="205"/>
      <c r="P38" s="222"/>
      <c r="Q38" s="205"/>
      <c r="R38" s="225"/>
      <c r="S38" s="205"/>
      <c r="T38" s="221"/>
      <c r="U38" s="205"/>
      <c r="V38" s="222"/>
      <c r="W38" s="205"/>
      <c r="X38" s="222"/>
      <c r="Y38" s="205"/>
      <c r="Z38" s="406"/>
      <c r="AA38" s="226"/>
      <c r="AB38" s="406">
        <f>сад!AF38</f>
        <v>0</v>
      </c>
      <c r="AC38" s="286">
        <f t="shared" si="2"/>
        <v>0</v>
      </c>
      <c r="AD38" s="406">
        <f>сад!AH38</f>
        <v>0</v>
      </c>
      <c r="AE38" s="284">
        <f t="shared" si="0"/>
        <v>0</v>
      </c>
      <c r="AF38" s="406">
        <f>сад!AF38</f>
        <v>0</v>
      </c>
      <c r="AG38" s="284">
        <f t="shared" si="0"/>
        <v>0</v>
      </c>
      <c r="AH38" s="406">
        <f>сад!AJ38</f>
        <v>0</v>
      </c>
      <c r="AI38" s="284">
        <f t="shared" si="0"/>
        <v>0</v>
      </c>
      <c r="AJ38" s="406">
        <f>сад!AL38</f>
        <v>0</v>
      </c>
      <c r="AK38" s="284">
        <f t="shared" si="0"/>
        <v>0</v>
      </c>
      <c r="AL38" s="406">
        <f>сад!AN38</f>
        <v>0</v>
      </c>
      <c r="AM38" s="284">
        <f t="shared" si="1"/>
        <v>0</v>
      </c>
      <c r="AN38" s="243"/>
      <c r="AO38" s="234"/>
      <c r="AP38" s="241"/>
      <c r="AQ38" s="234"/>
      <c r="AR38" s="245"/>
      <c r="AS38" s="414"/>
      <c r="AT38" s="558">
        <f t="shared" si="3"/>
        <v>0</v>
      </c>
      <c r="AU38" s="527"/>
      <c r="AV38" s="528"/>
      <c r="AW38" s="417"/>
      <c r="AX38" s="714"/>
      <c r="AY38" s="715"/>
      <c r="AZ38" s="716"/>
    </row>
    <row r="39" spans="1:52" ht="36" customHeight="1" x14ac:dyDescent="0.35">
      <c r="A39" s="804" t="str">
        <f>сад!A39</f>
        <v>Масло растительное</v>
      </c>
      <c r="B39" s="805"/>
      <c r="C39" s="805"/>
      <c r="D39" s="805"/>
      <c r="E39" s="806"/>
      <c r="F39" s="118"/>
      <c r="G39" s="119">
        <f t="shared" si="4"/>
        <v>0</v>
      </c>
      <c r="H39" s="132"/>
      <c r="I39" s="119"/>
      <c r="J39" s="222"/>
      <c r="K39" s="205"/>
      <c r="L39" s="222"/>
      <c r="M39" s="226"/>
      <c r="N39" s="227"/>
      <c r="O39" s="205"/>
      <c r="P39" s="222"/>
      <c r="Q39" s="205"/>
      <c r="R39" s="225"/>
      <c r="S39" s="205"/>
      <c r="T39" s="221"/>
      <c r="U39" s="205"/>
      <c r="V39" s="222"/>
      <c r="W39" s="205"/>
      <c r="X39" s="222"/>
      <c r="Y39" s="205"/>
      <c r="Z39" s="406"/>
      <c r="AA39" s="226">
        <f>Z39*AA23/1000</f>
        <v>0</v>
      </c>
      <c r="AB39" s="406">
        <f>сад!AF39</f>
        <v>0</v>
      </c>
      <c r="AC39" s="286">
        <f t="shared" si="2"/>
        <v>0</v>
      </c>
      <c r="AD39" s="406">
        <f>сад!AH39</f>
        <v>0</v>
      </c>
      <c r="AE39" s="284">
        <f t="shared" si="0"/>
        <v>0</v>
      </c>
      <c r="AF39" s="406">
        <f>сад!AF39</f>
        <v>0</v>
      </c>
      <c r="AG39" s="284">
        <f t="shared" si="0"/>
        <v>0</v>
      </c>
      <c r="AH39" s="406">
        <f>сад!AJ39</f>
        <v>2</v>
      </c>
      <c r="AI39" s="284">
        <f t="shared" si="0"/>
        <v>7.0000000000000007E-2</v>
      </c>
      <c r="AJ39" s="406">
        <f>сад!AL39</f>
        <v>0</v>
      </c>
      <c r="AK39" s="284">
        <f t="shared" si="0"/>
        <v>0</v>
      </c>
      <c r="AL39" s="406">
        <f>сад!AN39</f>
        <v>0</v>
      </c>
      <c r="AM39" s="284">
        <f t="shared" si="1"/>
        <v>0</v>
      </c>
      <c r="AN39" s="242"/>
      <c r="AO39" s="234"/>
      <c r="AP39" s="241"/>
      <c r="AQ39" s="234"/>
      <c r="AR39" s="245"/>
      <c r="AS39" s="414"/>
      <c r="AT39" s="558">
        <f t="shared" si="3"/>
        <v>7.0000000000000007E-2</v>
      </c>
      <c r="AU39" s="527"/>
      <c r="AV39" s="528"/>
      <c r="AW39" s="417"/>
      <c r="AX39" s="722"/>
      <c r="AY39" s="721"/>
      <c r="AZ39" s="721"/>
    </row>
    <row r="40" spans="1:52" ht="39.75" customHeight="1" x14ac:dyDescent="0.35">
      <c r="A40" s="804" t="str">
        <f>сад!A40</f>
        <v>Масло сливочное</v>
      </c>
      <c r="B40" s="805"/>
      <c r="C40" s="805"/>
      <c r="D40" s="805"/>
      <c r="E40" s="806"/>
      <c r="F40" s="132"/>
      <c r="G40" s="119">
        <f t="shared" si="4"/>
        <v>0</v>
      </c>
      <c r="H40" s="132"/>
      <c r="I40" s="119"/>
      <c r="J40" s="222"/>
      <c r="K40" s="205"/>
      <c r="L40" s="222"/>
      <c r="M40" s="226"/>
      <c r="N40" s="227"/>
      <c r="O40" s="205"/>
      <c r="P40" s="222"/>
      <c r="Q40" s="205"/>
      <c r="R40" s="228"/>
      <c r="S40" s="205"/>
      <c r="T40" s="208"/>
      <c r="U40" s="205"/>
      <c r="V40" s="222"/>
      <c r="W40" s="205"/>
      <c r="X40" s="222"/>
      <c r="Y40" s="205"/>
      <c r="Z40" s="406"/>
      <c r="AA40" s="223">
        <f t="shared" si="5"/>
        <v>0</v>
      </c>
      <c r="AB40" s="406">
        <f>сад!AF40</f>
        <v>0</v>
      </c>
      <c r="AC40" s="286">
        <f t="shared" si="2"/>
        <v>0</v>
      </c>
      <c r="AD40" s="406">
        <f>сад!AH40</f>
        <v>0</v>
      </c>
      <c r="AE40" s="284">
        <f t="shared" si="0"/>
        <v>0</v>
      </c>
      <c r="AF40" s="406">
        <f>сад!AF40</f>
        <v>0</v>
      </c>
      <c r="AG40" s="284">
        <f t="shared" si="0"/>
        <v>0</v>
      </c>
      <c r="AH40" s="406">
        <f>сад!AJ40</f>
        <v>1</v>
      </c>
      <c r="AI40" s="284">
        <f t="shared" si="0"/>
        <v>3.5000000000000003E-2</v>
      </c>
      <c r="AJ40" s="406">
        <f>сад!AL40</f>
        <v>3</v>
      </c>
      <c r="AK40" s="284">
        <f t="shared" si="0"/>
        <v>0.105</v>
      </c>
      <c r="AL40" s="406">
        <f>сад!AN40</f>
        <v>0</v>
      </c>
      <c r="AM40" s="284">
        <f t="shared" si="1"/>
        <v>0</v>
      </c>
      <c r="AN40" s="242"/>
      <c r="AO40" s="234"/>
      <c r="AP40" s="241"/>
      <c r="AQ40" s="234"/>
      <c r="AR40" s="243"/>
      <c r="AS40" s="414"/>
      <c r="AT40" s="558">
        <f t="shared" si="3"/>
        <v>0.14000000000000001</v>
      </c>
      <c r="AU40" s="527"/>
      <c r="AV40" s="528"/>
      <c r="AW40" s="417"/>
      <c r="AX40" s="722"/>
      <c r="AY40" s="721"/>
      <c r="AZ40" s="721"/>
    </row>
    <row r="41" spans="1:52" ht="36.75" customHeight="1" x14ac:dyDescent="0.35">
      <c r="A41" s="804" t="str">
        <f>сад!A41</f>
        <v>Молоко свежее</v>
      </c>
      <c r="B41" s="805"/>
      <c r="C41" s="805"/>
      <c r="D41" s="805"/>
      <c r="E41" s="806"/>
      <c r="F41" s="132"/>
      <c r="G41" s="119">
        <f t="shared" si="4"/>
        <v>0</v>
      </c>
      <c r="H41" s="132"/>
      <c r="I41" s="119"/>
      <c r="J41" s="222"/>
      <c r="K41" s="205"/>
      <c r="L41" s="229"/>
      <c r="M41" s="226"/>
      <c r="N41" s="227"/>
      <c r="O41" s="205"/>
      <c r="P41" s="222"/>
      <c r="Q41" s="205"/>
      <c r="R41" s="228"/>
      <c r="S41" s="205"/>
      <c r="T41" s="208"/>
      <c r="U41" s="205"/>
      <c r="V41" s="222"/>
      <c r="W41" s="205"/>
      <c r="X41" s="222"/>
      <c r="Y41" s="205"/>
      <c r="Z41" s="406"/>
      <c r="AA41" s="223">
        <f t="shared" si="5"/>
        <v>0</v>
      </c>
      <c r="AB41" s="406">
        <f>сад!AF41</f>
        <v>0</v>
      </c>
      <c r="AC41" s="286">
        <f t="shared" si="2"/>
        <v>0</v>
      </c>
      <c r="AD41" s="406">
        <f>сад!AH41</f>
        <v>0</v>
      </c>
      <c r="AE41" s="284">
        <f t="shared" si="0"/>
        <v>0</v>
      </c>
      <c r="AF41" s="406">
        <f>сад!AF41</f>
        <v>0</v>
      </c>
      <c r="AG41" s="284">
        <f t="shared" si="0"/>
        <v>0</v>
      </c>
      <c r="AH41" s="406">
        <f>сад!AJ41</f>
        <v>8.6</v>
      </c>
      <c r="AI41" s="284">
        <f t="shared" si="0"/>
        <v>0.30099999999999999</v>
      </c>
      <c r="AJ41" s="406">
        <f>сад!AL41</f>
        <v>100</v>
      </c>
      <c r="AK41" s="284">
        <f t="shared" si="0"/>
        <v>3.5</v>
      </c>
      <c r="AL41" s="410">
        <f>сад!AN41</f>
        <v>0</v>
      </c>
      <c r="AM41" s="284">
        <f t="shared" si="1"/>
        <v>0</v>
      </c>
      <c r="AN41" s="242"/>
      <c r="AO41" s="234"/>
      <c r="AP41" s="241"/>
      <c r="AQ41" s="234"/>
      <c r="AR41" s="243"/>
      <c r="AS41" s="414"/>
      <c r="AT41" s="558">
        <f t="shared" si="3"/>
        <v>3.8010000000000002</v>
      </c>
      <c r="AU41" s="527"/>
      <c r="AV41" s="528"/>
      <c r="AW41" s="417"/>
      <c r="AX41" s="726"/>
      <c r="AY41" s="721"/>
      <c r="AZ41" s="721"/>
    </row>
    <row r="42" spans="1:52" ht="34.5" customHeight="1" x14ac:dyDescent="0.35">
      <c r="A42" s="804" t="str">
        <f>сад!A42</f>
        <v>Морковь</v>
      </c>
      <c r="B42" s="805"/>
      <c r="C42" s="805"/>
      <c r="D42" s="805"/>
      <c r="E42" s="806"/>
      <c r="F42" s="132"/>
      <c r="G42" s="119">
        <f t="shared" si="4"/>
        <v>0</v>
      </c>
      <c r="H42" s="132"/>
      <c r="I42" s="119"/>
      <c r="J42" s="222"/>
      <c r="K42" s="205"/>
      <c r="L42" s="222"/>
      <c r="M42" s="226"/>
      <c r="N42" s="227"/>
      <c r="O42" s="205"/>
      <c r="P42" s="222"/>
      <c r="Q42" s="205"/>
      <c r="R42" s="228"/>
      <c r="S42" s="205"/>
      <c r="T42" s="208"/>
      <c r="U42" s="205"/>
      <c r="V42" s="222"/>
      <c r="W42" s="205"/>
      <c r="X42" s="222"/>
      <c r="Y42" s="205"/>
      <c r="Z42" s="406"/>
      <c r="AA42" s="223">
        <f t="shared" ref="AA42:AA49" si="6">+Z42*$K$14/1000</f>
        <v>0</v>
      </c>
      <c r="AB42" s="406">
        <f>сад!AF42</f>
        <v>0</v>
      </c>
      <c r="AC42" s="286">
        <f t="shared" si="2"/>
        <v>0</v>
      </c>
      <c r="AD42" s="406">
        <f>сад!AH42</f>
        <v>0</v>
      </c>
      <c r="AE42" s="284">
        <f t="shared" si="0"/>
        <v>0</v>
      </c>
      <c r="AF42" s="406">
        <f>сад!AF42</f>
        <v>0</v>
      </c>
      <c r="AG42" s="284">
        <f t="shared" si="0"/>
        <v>0</v>
      </c>
      <c r="AH42" s="406">
        <f>сад!AJ42</f>
        <v>0</v>
      </c>
      <c r="AI42" s="284">
        <f t="shared" si="0"/>
        <v>0</v>
      </c>
      <c r="AJ42" s="406">
        <f>сад!AL42</f>
        <v>0</v>
      </c>
      <c r="AK42" s="284">
        <f t="shared" si="0"/>
        <v>0</v>
      </c>
      <c r="AL42" s="406">
        <f>сад!AN42</f>
        <v>0</v>
      </c>
      <c r="AM42" s="284">
        <f t="shared" si="1"/>
        <v>0</v>
      </c>
      <c r="AN42" s="242"/>
      <c r="AO42" s="234"/>
      <c r="AP42" s="241"/>
      <c r="AQ42" s="234"/>
      <c r="AR42" s="243"/>
      <c r="AS42" s="414"/>
      <c r="AT42" s="558">
        <f t="shared" si="3"/>
        <v>0</v>
      </c>
      <c r="AU42" s="527"/>
      <c r="AV42" s="528"/>
      <c r="AW42" s="417"/>
      <c r="AX42" s="726"/>
      <c r="AY42" s="721"/>
      <c r="AZ42" s="721"/>
    </row>
    <row r="43" spans="1:52" ht="34.5" customHeight="1" x14ac:dyDescent="0.35">
      <c r="A43" s="804" t="str">
        <f>сад!A43</f>
        <v>Мука пшеничная</v>
      </c>
      <c r="B43" s="805"/>
      <c r="C43" s="805"/>
      <c r="D43" s="805"/>
      <c r="E43" s="806"/>
      <c r="F43" s="132"/>
      <c r="G43" s="119">
        <f t="shared" si="4"/>
        <v>0</v>
      </c>
      <c r="H43" s="132"/>
      <c r="I43" s="119"/>
      <c r="J43" s="222"/>
      <c r="K43" s="205"/>
      <c r="L43" s="222"/>
      <c r="M43" s="226"/>
      <c r="N43" s="227"/>
      <c r="O43" s="205"/>
      <c r="P43" s="222"/>
      <c r="Q43" s="205"/>
      <c r="R43" s="225"/>
      <c r="S43" s="205"/>
      <c r="T43" s="208"/>
      <c r="U43" s="205"/>
      <c r="V43" s="222"/>
      <c r="W43" s="205"/>
      <c r="X43" s="222"/>
      <c r="Y43" s="205"/>
      <c r="Z43" s="406"/>
      <c r="AA43" s="223">
        <f t="shared" si="6"/>
        <v>0</v>
      </c>
      <c r="AB43" s="406">
        <f>сад!AF43</f>
        <v>0</v>
      </c>
      <c r="AC43" s="286">
        <f t="shared" si="2"/>
        <v>0</v>
      </c>
      <c r="AD43" s="406">
        <f>сад!AH43</f>
        <v>0</v>
      </c>
      <c r="AE43" s="284">
        <f t="shared" si="0"/>
        <v>0</v>
      </c>
      <c r="AF43" s="406">
        <f>сад!AF43</f>
        <v>0</v>
      </c>
      <c r="AG43" s="284">
        <f t="shared" si="0"/>
        <v>0</v>
      </c>
      <c r="AH43" s="406">
        <f>сад!AJ43</f>
        <v>32</v>
      </c>
      <c r="AI43" s="284">
        <f t="shared" si="0"/>
        <v>1.1200000000000001</v>
      </c>
      <c r="AJ43" s="539">
        <f>сад!AL43</f>
        <v>0</v>
      </c>
      <c r="AK43" s="284">
        <f t="shared" si="0"/>
        <v>0</v>
      </c>
      <c r="AL43" s="406">
        <f>сад!AN43</f>
        <v>0</v>
      </c>
      <c r="AM43" s="284">
        <f t="shared" si="1"/>
        <v>0</v>
      </c>
      <c r="AN43" s="242"/>
      <c r="AO43" s="234"/>
      <c r="AP43" s="241"/>
      <c r="AQ43" s="234"/>
      <c r="AR43" s="246"/>
      <c r="AS43" s="415"/>
      <c r="AT43" s="558">
        <f t="shared" si="3"/>
        <v>1.1200000000000001</v>
      </c>
      <c r="AU43" s="527"/>
      <c r="AV43" s="528"/>
      <c r="AW43" s="418"/>
      <c r="AX43" s="722"/>
      <c r="AY43" s="721"/>
      <c r="AZ43" s="721"/>
    </row>
    <row r="44" spans="1:52" ht="34.5" customHeight="1" x14ac:dyDescent="0.35">
      <c r="A44" s="804" t="str">
        <f>сад!A44</f>
        <v>Овощи натур.  Свежие томаты</v>
      </c>
      <c r="B44" s="805"/>
      <c r="C44" s="805"/>
      <c r="D44" s="805"/>
      <c r="E44" s="806"/>
      <c r="F44" s="132"/>
      <c r="G44" s="119">
        <f t="shared" si="4"/>
        <v>0</v>
      </c>
      <c r="H44" s="132"/>
      <c r="I44" s="119"/>
      <c r="J44" s="222"/>
      <c r="K44" s="205"/>
      <c r="L44" s="222"/>
      <c r="M44" s="226"/>
      <c r="N44" s="227"/>
      <c r="O44" s="205"/>
      <c r="P44" s="222"/>
      <c r="Q44" s="205"/>
      <c r="R44" s="228"/>
      <c r="S44" s="205"/>
      <c r="T44" s="208"/>
      <c r="U44" s="205"/>
      <c r="V44" s="222"/>
      <c r="W44" s="205"/>
      <c r="X44" s="222"/>
      <c r="Y44" s="205"/>
      <c r="Z44" s="406"/>
      <c r="AA44" s="223">
        <f t="shared" si="6"/>
        <v>0</v>
      </c>
      <c r="AB44" s="406">
        <f>сад!AF44</f>
        <v>0</v>
      </c>
      <c r="AC44" s="286">
        <f t="shared" si="2"/>
        <v>0</v>
      </c>
      <c r="AD44" s="406">
        <f>сад!AH44</f>
        <v>0</v>
      </c>
      <c r="AE44" s="284">
        <f t="shared" si="0"/>
        <v>0</v>
      </c>
      <c r="AF44" s="406">
        <f>сад!AF44</f>
        <v>0</v>
      </c>
      <c r="AG44" s="284">
        <f t="shared" si="0"/>
        <v>0</v>
      </c>
      <c r="AH44" s="406">
        <f>сад!AJ44</f>
        <v>0</v>
      </c>
      <c r="AI44" s="284">
        <f t="shared" si="0"/>
        <v>0</v>
      </c>
      <c r="AJ44" s="406">
        <f>сад!AL44</f>
        <v>0</v>
      </c>
      <c r="AK44" s="284">
        <f t="shared" si="0"/>
        <v>0</v>
      </c>
      <c r="AL44" s="406">
        <f>сад!AN44</f>
        <v>0</v>
      </c>
      <c r="AM44" s="284">
        <f t="shared" si="1"/>
        <v>0</v>
      </c>
      <c r="AN44" s="242"/>
      <c r="AO44" s="234"/>
      <c r="AP44" s="241"/>
      <c r="AQ44" s="234"/>
      <c r="AR44" s="243"/>
      <c r="AS44" s="414"/>
      <c r="AT44" s="558">
        <f t="shared" si="3"/>
        <v>0</v>
      </c>
      <c r="AU44" s="527"/>
      <c r="AV44" s="528"/>
      <c r="AW44" s="417"/>
      <c r="AX44" s="722"/>
      <c r="AY44" s="721"/>
      <c r="AZ44" s="721"/>
    </row>
    <row r="45" spans="1:52" ht="33.75" customHeight="1" x14ac:dyDescent="0.35">
      <c r="A45" s="804" t="str">
        <f>сад!A45</f>
        <v>Печенье</v>
      </c>
      <c r="B45" s="805"/>
      <c r="C45" s="805"/>
      <c r="D45" s="805"/>
      <c r="E45" s="806"/>
      <c r="F45" s="136"/>
      <c r="G45" s="119">
        <f t="shared" si="4"/>
        <v>0</v>
      </c>
      <c r="H45" s="136"/>
      <c r="I45" s="119"/>
      <c r="J45" s="229"/>
      <c r="K45" s="205"/>
      <c r="L45" s="222"/>
      <c r="M45" s="223"/>
      <c r="N45" s="224"/>
      <c r="O45" s="205"/>
      <c r="P45" s="229"/>
      <c r="Q45" s="205"/>
      <c r="R45" s="228"/>
      <c r="S45" s="205"/>
      <c r="T45" s="208"/>
      <c r="U45" s="205"/>
      <c r="V45" s="229"/>
      <c r="W45" s="205"/>
      <c r="X45" s="229"/>
      <c r="Y45" s="205"/>
      <c r="Z45" s="406"/>
      <c r="AA45" s="226"/>
      <c r="AB45" s="406">
        <f>сад!AF45</f>
        <v>30</v>
      </c>
      <c r="AC45" s="286">
        <f t="shared" si="2"/>
        <v>1.05</v>
      </c>
      <c r="AD45" s="406">
        <f>сад!AH45</f>
        <v>0</v>
      </c>
      <c r="AE45" s="284">
        <f t="shared" si="0"/>
        <v>0</v>
      </c>
      <c r="AF45" s="406">
        <f>сад!AF45</f>
        <v>30</v>
      </c>
      <c r="AG45" s="284">
        <f t="shared" si="0"/>
        <v>1.05</v>
      </c>
      <c r="AH45" s="406">
        <f>сад!AJ45</f>
        <v>0</v>
      </c>
      <c r="AI45" s="284">
        <f t="shared" si="0"/>
        <v>0</v>
      </c>
      <c r="AJ45" s="406">
        <f>сад!AL45</f>
        <v>0</v>
      </c>
      <c r="AK45" s="284">
        <f t="shared" si="0"/>
        <v>0</v>
      </c>
      <c r="AL45" s="406">
        <f>сад!AN45</f>
        <v>0</v>
      </c>
      <c r="AM45" s="284">
        <f t="shared" si="1"/>
        <v>0</v>
      </c>
      <c r="AN45" s="244"/>
      <c r="AO45" s="234"/>
      <c r="AP45" s="247"/>
      <c r="AQ45" s="234"/>
      <c r="AR45" s="242"/>
      <c r="AS45" s="414"/>
      <c r="AT45" s="558">
        <f t="shared" si="3"/>
        <v>1.05</v>
      </c>
      <c r="AU45" s="527"/>
      <c r="AV45" s="528"/>
      <c r="AW45" s="417"/>
      <c r="AX45" s="727"/>
      <c r="AY45" s="728"/>
      <c r="AZ45" s="729"/>
    </row>
    <row r="46" spans="1:52" ht="34.5" customHeight="1" x14ac:dyDescent="0.35">
      <c r="A46" s="804" t="str">
        <f>сад!A46</f>
        <v>Повидло</v>
      </c>
      <c r="B46" s="805"/>
      <c r="C46" s="805"/>
      <c r="D46" s="805"/>
      <c r="E46" s="806"/>
      <c r="F46" s="132"/>
      <c r="G46" s="119">
        <f t="shared" si="4"/>
        <v>0</v>
      </c>
      <c r="H46" s="132"/>
      <c r="I46" s="119"/>
      <c r="J46" s="229"/>
      <c r="K46" s="205"/>
      <c r="L46" s="222"/>
      <c r="M46" s="226"/>
      <c r="N46" s="227"/>
      <c r="O46" s="205"/>
      <c r="P46" s="222"/>
      <c r="Q46" s="205"/>
      <c r="R46" s="225"/>
      <c r="S46" s="205"/>
      <c r="T46" s="221"/>
      <c r="U46" s="205"/>
      <c r="V46" s="222"/>
      <c r="W46" s="205"/>
      <c r="X46" s="222"/>
      <c r="Y46" s="205"/>
      <c r="Z46" s="406"/>
      <c r="AA46" s="223">
        <f t="shared" si="6"/>
        <v>0</v>
      </c>
      <c r="AB46" s="406">
        <f>сад!AF46</f>
        <v>0</v>
      </c>
      <c r="AC46" s="286">
        <f t="shared" si="2"/>
        <v>0</v>
      </c>
      <c r="AD46" s="406">
        <f>сад!AH46</f>
        <v>0</v>
      </c>
      <c r="AE46" s="284">
        <f t="shared" si="0"/>
        <v>0</v>
      </c>
      <c r="AF46" s="406">
        <f>сад!AF46</f>
        <v>0</v>
      </c>
      <c r="AG46" s="284">
        <f t="shared" si="0"/>
        <v>0</v>
      </c>
      <c r="AH46" s="406">
        <f>сад!AJ46</f>
        <v>0</v>
      </c>
      <c r="AI46" s="284">
        <f t="shared" si="0"/>
        <v>0</v>
      </c>
      <c r="AJ46" s="406">
        <f>сад!AL46</f>
        <v>0</v>
      </c>
      <c r="AK46" s="284">
        <f t="shared" si="0"/>
        <v>0</v>
      </c>
      <c r="AL46" s="406">
        <f>сад!AN46</f>
        <v>0</v>
      </c>
      <c r="AM46" s="284">
        <f t="shared" si="1"/>
        <v>0</v>
      </c>
      <c r="AN46" s="242"/>
      <c r="AO46" s="234"/>
      <c r="AP46" s="241"/>
      <c r="AQ46" s="234"/>
      <c r="AR46" s="245"/>
      <c r="AS46" s="414"/>
      <c r="AT46" s="558">
        <f t="shared" si="3"/>
        <v>0</v>
      </c>
      <c r="AU46" s="527"/>
      <c r="AV46" s="528"/>
      <c r="AW46" s="417"/>
      <c r="AX46" s="726"/>
      <c r="AY46" s="721"/>
      <c r="AZ46" s="721"/>
    </row>
    <row r="47" spans="1:52" ht="38.25" customHeight="1" x14ac:dyDescent="0.35">
      <c r="A47" s="804" t="str">
        <f>сад!A47</f>
        <v>Сахар</v>
      </c>
      <c r="B47" s="805"/>
      <c r="C47" s="805"/>
      <c r="D47" s="805"/>
      <c r="E47" s="806"/>
      <c r="F47" s="132"/>
      <c r="G47" s="119">
        <f t="shared" ref="G47" si="7">+F47*$K$14/1000</f>
        <v>0</v>
      </c>
      <c r="H47" s="132"/>
      <c r="I47" s="119"/>
      <c r="J47" s="229"/>
      <c r="K47" s="205"/>
      <c r="L47" s="222"/>
      <c r="M47" s="226"/>
      <c r="N47" s="227"/>
      <c r="O47" s="205"/>
      <c r="P47" s="222"/>
      <c r="Q47" s="205"/>
      <c r="R47" s="225"/>
      <c r="S47" s="205"/>
      <c r="T47" s="221"/>
      <c r="U47" s="205"/>
      <c r="V47" s="222"/>
      <c r="W47" s="205"/>
      <c r="X47" s="222"/>
      <c r="Y47" s="205"/>
      <c r="Z47" s="406"/>
      <c r="AA47" s="223">
        <f t="shared" ref="AA47" si="8">+Z47*$K$14/1000</f>
        <v>0</v>
      </c>
      <c r="AB47" s="406">
        <f>сад!AF47</f>
        <v>0</v>
      </c>
      <c r="AC47" s="286">
        <f t="shared" ref="AC47" si="9">+AB47*$K$14/1000</f>
        <v>0</v>
      </c>
      <c r="AD47" s="406">
        <f>сад!AH47</f>
        <v>0</v>
      </c>
      <c r="AE47" s="284">
        <f t="shared" ref="AE47" si="10">+AD47*$K$14/1000</f>
        <v>0</v>
      </c>
      <c r="AF47" s="406">
        <f>сад!AF47</f>
        <v>0</v>
      </c>
      <c r="AG47" s="284">
        <f t="shared" ref="AG47" si="11">+AF47*$K$14/1000</f>
        <v>0</v>
      </c>
      <c r="AH47" s="406">
        <f>сад!AJ47</f>
        <v>4.2</v>
      </c>
      <c r="AI47" s="284">
        <f t="shared" ref="AI47" si="12">+AH47*$K$14/1000</f>
        <v>0.14699999999999999</v>
      </c>
      <c r="AJ47" s="406">
        <f>сад!AL47</f>
        <v>3</v>
      </c>
      <c r="AK47" s="284">
        <f t="shared" ref="AK47" si="13">+AJ47*$K$14/1000</f>
        <v>0.105</v>
      </c>
      <c r="AL47" s="406">
        <f>сад!AN47</f>
        <v>9</v>
      </c>
      <c r="AM47" s="284">
        <f t="shared" ref="AM47" si="14">+AL47*$K$14/1000</f>
        <v>0.315</v>
      </c>
      <c r="AN47" s="242"/>
      <c r="AO47" s="234"/>
      <c r="AP47" s="241"/>
      <c r="AQ47" s="234"/>
      <c r="AR47" s="245"/>
      <c r="AS47" s="414"/>
      <c r="AT47" s="558">
        <f t="shared" si="3"/>
        <v>0.56699999999999995</v>
      </c>
      <c r="AU47" s="527"/>
      <c r="AV47" s="528"/>
      <c r="AW47" s="417"/>
      <c r="AX47" s="726"/>
      <c r="AY47" s="721"/>
      <c r="AZ47" s="721"/>
    </row>
    <row r="48" spans="1:52" ht="38.25" customHeight="1" x14ac:dyDescent="0.35">
      <c r="A48" s="804" t="str">
        <f>сад!A48</f>
        <v xml:space="preserve">Свекла </v>
      </c>
      <c r="B48" s="805"/>
      <c r="C48" s="805"/>
      <c r="D48" s="805"/>
      <c r="E48" s="806"/>
      <c r="F48" s="132"/>
      <c r="G48" s="119">
        <f t="shared" si="4"/>
        <v>0</v>
      </c>
      <c r="H48" s="132"/>
      <c r="I48" s="119"/>
      <c r="J48" s="222"/>
      <c r="K48" s="205"/>
      <c r="L48" s="222"/>
      <c r="M48" s="226"/>
      <c r="N48" s="228"/>
      <c r="O48" s="205"/>
      <c r="P48" s="222"/>
      <c r="Q48" s="205"/>
      <c r="R48" s="228"/>
      <c r="S48" s="205"/>
      <c r="T48" s="208"/>
      <c r="U48" s="205"/>
      <c r="V48" s="222"/>
      <c r="W48" s="205"/>
      <c r="X48" s="222"/>
      <c r="Y48" s="205"/>
      <c r="Z48" s="406"/>
      <c r="AA48" s="223">
        <f t="shared" si="6"/>
        <v>0</v>
      </c>
      <c r="AB48" s="406">
        <f>сад!AF48</f>
        <v>0</v>
      </c>
      <c r="AC48" s="286">
        <f t="shared" si="2"/>
        <v>0</v>
      </c>
      <c r="AD48" s="406">
        <f>сад!AH48</f>
        <v>0</v>
      </c>
      <c r="AE48" s="284">
        <f t="shared" si="0"/>
        <v>0</v>
      </c>
      <c r="AF48" s="406">
        <f>сад!AF48</f>
        <v>0</v>
      </c>
      <c r="AG48" s="284">
        <f t="shared" si="0"/>
        <v>0</v>
      </c>
      <c r="AH48" s="410">
        <f>сад!AJ48</f>
        <v>0</v>
      </c>
      <c r="AI48" s="284">
        <f t="shared" si="0"/>
        <v>0</v>
      </c>
      <c r="AJ48" s="410">
        <f>сад!AL48</f>
        <v>0</v>
      </c>
      <c r="AK48" s="284">
        <f t="shared" si="0"/>
        <v>0</v>
      </c>
      <c r="AL48" s="406">
        <f>сад!AN48</f>
        <v>0</v>
      </c>
      <c r="AM48" s="284">
        <f t="shared" si="1"/>
        <v>0</v>
      </c>
      <c r="AN48" s="243"/>
      <c r="AO48" s="234"/>
      <c r="AP48" s="241"/>
      <c r="AQ48" s="234"/>
      <c r="AR48" s="243"/>
      <c r="AS48" s="414"/>
      <c r="AT48" s="558">
        <f t="shared" si="3"/>
        <v>0</v>
      </c>
      <c r="AU48" s="527"/>
      <c r="AV48" s="528"/>
      <c r="AW48" s="417"/>
      <c r="AX48" s="721"/>
      <c r="AY48" s="721"/>
      <c r="AZ48" s="721"/>
    </row>
    <row r="49" spans="1:52" ht="34.5" customHeight="1" x14ac:dyDescent="0.35">
      <c r="A49" s="804" t="str">
        <f>сад!A49</f>
        <v>Сметана</v>
      </c>
      <c r="B49" s="805"/>
      <c r="C49" s="805"/>
      <c r="D49" s="805"/>
      <c r="E49" s="806"/>
      <c r="F49" s="132"/>
      <c r="G49" s="119">
        <f t="shared" si="4"/>
        <v>0</v>
      </c>
      <c r="H49" s="137"/>
      <c r="I49" s="119"/>
      <c r="J49" s="222"/>
      <c r="K49" s="205"/>
      <c r="L49" s="222"/>
      <c r="M49" s="223"/>
      <c r="N49" s="224"/>
      <c r="O49" s="205"/>
      <c r="P49" s="222"/>
      <c r="Q49" s="205"/>
      <c r="R49" s="225"/>
      <c r="S49" s="205"/>
      <c r="T49" s="221"/>
      <c r="U49" s="205"/>
      <c r="V49" s="222"/>
      <c r="W49" s="205"/>
      <c r="X49" s="222"/>
      <c r="Y49" s="205"/>
      <c r="Z49" s="406"/>
      <c r="AA49" s="223">
        <f t="shared" si="6"/>
        <v>0</v>
      </c>
      <c r="AB49" s="406">
        <f>сад!AF49</f>
        <v>0</v>
      </c>
      <c r="AC49" s="286">
        <f t="shared" si="2"/>
        <v>0</v>
      </c>
      <c r="AD49" s="406">
        <f>сад!AH49</f>
        <v>0</v>
      </c>
      <c r="AE49" s="284">
        <f t="shared" si="0"/>
        <v>0</v>
      </c>
      <c r="AF49" s="406">
        <f>сад!AF49</f>
        <v>0</v>
      </c>
      <c r="AG49" s="284">
        <f t="shared" si="0"/>
        <v>0</v>
      </c>
      <c r="AH49" s="406">
        <f>сад!AJ49</f>
        <v>0</v>
      </c>
      <c r="AI49" s="284">
        <f t="shared" si="0"/>
        <v>0</v>
      </c>
      <c r="AJ49" s="406">
        <f>сад!AL49</f>
        <v>0</v>
      </c>
      <c r="AK49" s="284">
        <f t="shared" si="0"/>
        <v>0</v>
      </c>
      <c r="AL49" s="406">
        <f>сад!AN49</f>
        <v>0</v>
      </c>
      <c r="AM49" s="284">
        <f t="shared" si="1"/>
        <v>0</v>
      </c>
      <c r="AN49" s="244"/>
      <c r="AO49" s="234"/>
      <c r="AP49" s="241"/>
      <c r="AQ49" s="234"/>
      <c r="AR49" s="245"/>
      <c r="AS49" s="414"/>
      <c r="AT49" s="558">
        <f t="shared" si="3"/>
        <v>0</v>
      </c>
      <c r="AU49" s="527"/>
      <c r="AV49" s="528"/>
      <c r="AW49" s="417"/>
      <c r="AX49" s="722"/>
      <c r="AY49" s="721"/>
      <c r="AZ49" s="721"/>
    </row>
    <row r="50" spans="1:52" ht="34.5" customHeight="1" x14ac:dyDescent="0.35">
      <c r="A50" s="804" t="str">
        <f>сад!A50</f>
        <v>Соль</v>
      </c>
      <c r="B50" s="805"/>
      <c r="C50" s="805"/>
      <c r="D50" s="805"/>
      <c r="E50" s="806"/>
      <c r="F50" s="132"/>
      <c r="G50" s="119">
        <f t="shared" ref="G50" si="15">+F50*$K$14/1000</f>
        <v>0</v>
      </c>
      <c r="H50" s="132"/>
      <c r="I50" s="119"/>
      <c r="J50" s="222"/>
      <c r="K50" s="205"/>
      <c r="L50" s="222"/>
      <c r="M50" s="223"/>
      <c r="N50" s="224"/>
      <c r="O50" s="205"/>
      <c r="P50" s="222"/>
      <c r="Q50" s="205"/>
      <c r="R50" s="225"/>
      <c r="S50" s="205"/>
      <c r="T50" s="221"/>
      <c r="U50" s="205"/>
      <c r="V50" s="222"/>
      <c r="W50" s="205"/>
      <c r="X50" s="222"/>
      <c r="Y50" s="205"/>
      <c r="Z50" s="406"/>
      <c r="AA50" s="223"/>
      <c r="AB50" s="406">
        <f>сад!AF50</f>
        <v>0</v>
      </c>
      <c r="AC50" s="286">
        <f t="shared" si="2"/>
        <v>0</v>
      </c>
      <c r="AD50" s="406">
        <f>сад!AH50</f>
        <v>0</v>
      </c>
      <c r="AE50" s="284">
        <f t="shared" ref="AE50" si="16">+AD50*$K$14/1000</f>
        <v>0</v>
      </c>
      <c r="AF50" s="406">
        <f>сад!AF50</f>
        <v>0</v>
      </c>
      <c r="AG50" s="284">
        <f t="shared" ref="AG50" si="17">+AF50*$K$14/1000</f>
        <v>0</v>
      </c>
      <c r="AH50" s="406">
        <f>сад!AJ50</f>
        <v>0</v>
      </c>
      <c r="AI50" s="284">
        <f t="shared" ref="AI50" si="18">+AH50*$K$14/1000</f>
        <v>0</v>
      </c>
      <c r="AJ50" s="406">
        <f>сад!AL50</f>
        <v>0</v>
      </c>
      <c r="AK50" s="284">
        <f t="shared" ref="AK50" si="19">+AJ50*$K$14/1000</f>
        <v>0</v>
      </c>
      <c r="AL50" s="406">
        <f>сад!AN50</f>
        <v>0</v>
      </c>
      <c r="AM50" s="284">
        <f t="shared" ref="AM50" si="20">+AL50*$K$14/1000</f>
        <v>0</v>
      </c>
      <c r="AN50" s="244"/>
      <c r="AO50" s="234"/>
      <c r="AP50" s="241"/>
      <c r="AQ50" s="234"/>
      <c r="AR50" s="245"/>
      <c r="AS50" s="414"/>
      <c r="AT50" s="558">
        <f t="shared" si="3"/>
        <v>0</v>
      </c>
      <c r="AU50" s="527"/>
      <c r="AV50" s="528"/>
      <c r="AW50" s="419"/>
      <c r="AX50" s="720"/>
      <c r="AY50" s="720"/>
      <c r="AZ50" s="720"/>
    </row>
    <row r="51" spans="1:52" ht="34.5" customHeight="1" x14ac:dyDescent="0.35">
      <c r="A51" s="804" t="str">
        <f>сад!A51</f>
        <v>Сухари панировочные</v>
      </c>
      <c r="B51" s="805"/>
      <c r="C51" s="805"/>
      <c r="D51" s="805"/>
      <c r="E51" s="806"/>
      <c r="F51" s="132"/>
      <c r="G51" s="119">
        <f t="shared" si="4"/>
        <v>0</v>
      </c>
      <c r="H51" s="132"/>
      <c r="I51" s="119"/>
      <c r="J51" s="222"/>
      <c r="K51" s="205"/>
      <c r="L51" s="222"/>
      <c r="M51" s="223"/>
      <c r="N51" s="224"/>
      <c r="O51" s="205"/>
      <c r="P51" s="222"/>
      <c r="Q51" s="205"/>
      <c r="R51" s="225"/>
      <c r="S51" s="205"/>
      <c r="T51" s="221"/>
      <c r="U51" s="205"/>
      <c r="V51" s="222"/>
      <c r="W51" s="205"/>
      <c r="X51" s="222"/>
      <c r="Y51" s="205"/>
      <c r="Z51" s="406"/>
      <c r="AA51" s="223"/>
      <c r="AB51" s="406">
        <f>сад!AF51</f>
        <v>0</v>
      </c>
      <c r="AC51" s="286">
        <f t="shared" si="2"/>
        <v>0</v>
      </c>
      <c r="AD51" s="406">
        <f>сад!AH51</f>
        <v>0</v>
      </c>
      <c r="AE51" s="284">
        <f t="shared" si="0"/>
        <v>0</v>
      </c>
      <c r="AF51" s="406">
        <f>сад!AF51</f>
        <v>0</v>
      </c>
      <c r="AG51" s="284">
        <f t="shared" si="0"/>
        <v>0</v>
      </c>
      <c r="AH51" s="406">
        <f>сад!AJ51</f>
        <v>0</v>
      </c>
      <c r="AI51" s="284">
        <f t="shared" si="0"/>
        <v>0</v>
      </c>
      <c r="AJ51" s="406">
        <f>сад!AL51</f>
        <v>0</v>
      </c>
      <c r="AK51" s="284">
        <f t="shared" si="0"/>
        <v>0</v>
      </c>
      <c r="AL51" s="406">
        <f>сад!AN51</f>
        <v>0</v>
      </c>
      <c r="AM51" s="284">
        <f t="shared" si="1"/>
        <v>0</v>
      </c>
      <c r="AN51" s="244"/>
      <c r="AO51" s="234"/>
      <c r="AP51" s="241"/>
      <c r="AQ51" s="234"/>
      <c r="AR51" s="245"/>
      <c r="AS51" s="414"/>
      <c r="AT51" s="558">
        <f t="shared" si="3"/>
        <v>0</v>
      </c>
      <c r="AU51" s="527"/>
      <c r="AV51" s="528"/>
      <c r="AW51" s="419"/>
      <c r="AX51" s="720"/>
      <c r="AY51" s="720"/>
      <c r="AZ51" s="720"/>
    </row>
    <row r="52" spans="1:52" ht="36" customHeight="1" x14ac:dyDescent="0.35">
      <c r="A52" s="804" t="str">
        <f>сад!A52</f>
        <v>Сухофрукты</v>
      </c>
      <c r="B52" s="805"/>
      <c r="C52" s="805"/>
      <c r="D52" s="805"/>
      <c r="E52" s="806"/>
      <c r="F52" s="132"/>
      <c r="G52" s="119">
        <f t="shared" si="4"/>
        <v>0</v>
      </c>
      <c r="H52" s="132"/>
      <c r="I52" s="119"/>
      <c r="J52" s="222"/>
      <c r="K52" s="205"/>
      <c r="L52" s="222"/>
      <c r="M52" s="223"/>
      <c r="N52" s="224"/>
      <c r="O52" s="205"/>
      <c r="P52" s="222"/>
      <c r="Q52" s="205"/>
      <c r="R52" s="225"/>
      <c r="S52" s="205"/>
      <c r="T52" s="221"/>
      <c r="U52" s="205"/>
      <c r="V52" s="222"/>
      <c r="W52" s="205"/>
      <c r="X52" s="222"/>
      <c r="Y52" s="205"/>
      <c r="Z52" s="406"/>
      <c r="AA52" s="223"/>
      <c r="AB52" s="406">
        <f>сад!AF52</f>
        <v>0</v>
      </c>
      <c r="AC52" s="286">
        <f t="shared" si="2"/>
        <v>0</v>
      </c>
      <c r="AD52" s="406">
        <f>сад!AH52</f>
        <v>0</v>
      </c>
      <c r="AE52" s="284">
        <f t="shared" si="0"/>
        <v>0</v>
      </c>
      <c r="AF52" s="406">
        <f>сад!AF52</f>
        <v>0</v>
      </c>
      <c r="AG52" s="284">
        <f t="shared" si="0"/>
        <v>0</v>
      </c>
      <c r="AH52" s="406">
        <f>сад!AJ52</f>
        <v>0</v>
      </c>
      <c r="AI52" s="284">
        <f t="shared" si="0"/>
        <v>0</v>
      </c>
      <c r="AJ52" s="406">
        <f>сад!AL52</f>
        <v>0</v>
      </c>
      <c r="AK52" s="284">
        <f t="shared" si="0"/>
        <v>0</v>
      </c>
      <c r="AL52" s="406">
        <f>сад!AN52</f>
        <v>0</v>
      </c>
      <c r="AM52" s="284">
        <f t="shared" si="1"/>
        <v>0</v>
      </c>
      <c r="AN52" s="244"/>
      <c r="AO52" s="234"/>
      <c r="AP52" s="241"/>
      <c r="AQ52" s="234"/>
      <c r="AR52" s="245"/>
      <c r="AS52" s="414"/>
      <c r="AT52" s="558">
        <f t="shared" si="3"/>
        <v>0</v>
      </c>
      <c r="AU52" s="527"/>
      <c r="AV52" s="528"/>
      <c r="AW52" s="417"/>
      <c r="AX52" s="720"/>
      <c r="AY52" s="720"/>
      <c r="AZ52" s="720"/>
    </row>
    <row r="53" spans="1:52" ht="36" customHeight="1" x14ac:dyDescent="0.35">
      <c r="A53" s="804" t="str">
        <f>сад!A53</f>
        <v>Творог</v>
      </c>
      <c r="B53" s="805"/>
      <c r="C53" s="805"/>
      <c r="D53" s="805"/>
      <c r="E53" s="806"/>
      <c r="F53" s="132"/>
      <c r="G53" s="119"/>
      <c r="H53" s="132"/>
      <c r="I53" s="119"/>
      <c r="J53" s="222"/>
      <c r="K53" s="205"/>
      <c r="L53" s="222"/>
      <c r="M53" s="223"/>
      <c r="N53" s="224"/>
      <c r="O53" s="205"/>
      <c r="P53" s="222"/>
      <c r="Q53" s="205"/>
      <c r="R53" s="225"/>
      <c r="S53" s="205"/>
      <c r="T53" s="221"/>
      <c r="U53" s="205"/>
      <c r="V53" s="222"/>
      <c r="W53" s="205"/>
      <c r="X53" s="222"/>
      <c r="Y53" s="205"/>
      <c r="Z53" s="406"/>
      <c r="AA53" s="223"/>
      <c r="AB53" s="406">
        <f>сад!AF53</f>
        <v>0</v>
      </c>
      <c r="AC53" s="286">
        <f t="shared" si="2"/>
        <v>0</v>
      </c>
      <c r="AD53" s="406">
        <f>сад!AH53</f>
        <v>0</v>
      </c>
      <c r="AE53" s="284">
        <f t="shared" si="0"/>
        <v>0</v>
      </c>
      <c r="AF53" s="406">
        <f>сад!AF53</f>
        <v>0</v>
      </c>
      <c r="AG53" s="284">
        <f t="shared" si="0"/>
        <v>0</v>
      </c>
      <c r="AH53" s="406">
        <f>сад!AJ53</f>
        <v>14</v>
      </c>
      <c r="AI53" s="284">
        <f t="shared" si="0"/>
        <v>0.49</v>
      </c>
      <c r="AJ53" s="406">
        <f>сад!AL53</f>
        <v>0</v>
      </c>
      <c r="AK53" s="284">
        <f t="shared" si="0"/>
        <v>0</v>
      </c>
      <c r="AL53" s="406">
        <f>сад!AN53</f>
        <v>0</v>
      </c>
      <c r="AM53" s="284">
        <f t="shared" si="1"/>
        <v>0</v>
      </c>
      <c r="AN53" s="244"/>
      <c r="AO53" s="234"/>
      <c r="AP53" s="241"/>
      <c r="AQ53" s="234"/>
      <c r="AR53" s="245"/>
      <c r="AS53" s="414"/>
      <c r="AT53" s="558">
        <f t="shared" si="3"/>
        <v>0.49</v>
      </c>
      <c r="AU53" s="527"/>
      <c r="AV53" s="528"/>
      <c r="AW53" s="417"/>
      <c r="AX53" s="349"/>
      <c r="AY53" s="349"/>
      <c r="AZ53" s="349"/>
    </row>
    <row r="54" spans="1:52" ht="36" customHeight="1" x14ac:dyDescent="0.35">
      <c r="A54" s="804" t="str">
        <f>сад!A54</f>
        <v>Томатная паста</v>
      </c>
      <c r="B54" s="805"/>
      <c r="C54" s="805"/>
      <c r="D54" s="805"/>
      <c r="E54" s="806"/>
      <c r="F54" s="132"/>
      <c r="G54" s="119"/>
      <c r="H54" s="132"/>
      <c r="I54" s="119"/>
      <c r="J54" s="222"/>
      <c r="K54" s="205"/>
      <c r="L54" s="222"/>
      <c r="M54" s="223"/>
      <c r="N54" s="224"/>
      <c r="O54" s="205"/>
      <c r="P54" s="222"/>
      <c r="Q54" s="205"/>
      <c r="R54" s="225"/>
      <c r="S54" s="205"/>
      <c r="T54" s="221"/>
      <c r="U54" s="205"/>
      <c r="V54" s="222"/>
      <c r="W54" s="205"/>
      <c r="X54" s="222"/>
      <c r="Y54" s="205"/>
      <c r="Z54" s="406"/>
      <c r="AA54" s="223"/>
      <c r="AB54" s="406">
        <f>сад!AF54</f>
        <v>0</v>
      </c>
      <c r="AC54" s="286">
        <f t="shared" si="2"/>
        <v>0</v>
      </c>
      <c r="AD54" s="406">
        <f>сад!AH54</f>
        <v>0</v>
      </c>
      <c r="AE54" s="284">
        <f t="shared" ref="AE54:AE62" si="21">+AD54*$K$14/1000</f>
        <v>0</v>
      </c>
      <c r="AF54" s="406">
        <f>сад!AF54</f>
        <v>0</v>
      </c>
      <c r="AG54" s="284">
        <f t="shared" ref="AG54" si="22">+AF54*$K$14/1000</f>
        <v>0</v>
      </c>
      <c r="AH54" s="406">
        <f>сад!AJ54</f>
        <v>0</v>
      </c>
      <c r="AI54" s="284">
        <f t="shared" ref="AI54:AI62" si="23">+AH54*$K$14/1000</f>
        <v>0</v>
      </c>
      <c r="AJ54" s="406">
        <f>сад!AL54</f>
        <v>0</v>
      </c>
      <c r="AK54" s="284">
        <f t="shared" ref="AK54:AK62" si="24">+AJ54*$K$14/1000</f>
        <v>0</v>
      </c>
      <c r="AL54" s="406">
        <f>сад!AN54</f>
        <v>0</v>
      </c>
      <c r="AM54" s="284">
        <f t="shared" si="1"/>
        <v>0</v>
      </c>
      <c r="AN54" s="244"/>
      <c r="AO54" s="234"/>
      <c r="AP54" s="241"/>
      <c r="AQ54" s="234"/>
      <c r="AR54" s="245"/>
      <c r="AS54" s="414"/>
      <c r="AT54" s="558">
        <f t="shared" si="3"/>
        <v>0</v>
      </c>
      <c r="AU54" s="527"/>
      <c r="AV54" s="528"/>
      <c r="AW54" s="417"/>
      <c r="AX54" s="477"/>
      <c r="AY54" s="477"/>
      <c r="AZ54" s="477"/>
    </row>
    <row r="55" spans="1:52" ht="36" customHeight="1" x14ac:dyDescent="0.35">
      <c r="A55" s="804" t="str">
        <f>сад!A55</f>
        <v>Хлеб ново-украинский</v>
      </c>
      <c r="B55" s="805"/>
      <c r="C55" s="805"/>
      <c r="D55" s="805"/>
      <c r="E55" s="806"/>
      <c r="F55" s="132"/>
      <c r="G55" s="119"/>
      <c r="H55" s="132"/>
      <c r="I55" s="119"/>
      <c r="J55" s="222"/>
      <c r="K55" s="205"/>
      <c r="L55" s="222"/>
      <c r="M55" s="223"/>
      <c r="N55" s="224"/>
      <c r="O55" s="205"/>
      <c r="P55" s="222"/>
      <c r="Q55" s="205"/>
      <c r="R55" s="225"/>
      <c r="S55" s="205"/>
      <c r="T55" s="221"/>
      <c r="U55" s="205"/>
      <c r="V55" s="222"/>
      <c r="W55" s="205"/>
      <c r="X55" s="222"/>
      <c r="Y55" s="205"/>
      <c r="Z55" s="406"/>
      <c r="AA55" s="223"/>
      <c r="AB55" s="406">
        <f>сад!AF55</f>
        <v>0</v>
      </c>
      <c r="AC55" s="286">
        <f t="shared" si="2"/>
        <v>0</v>
      </c>
      <c r="AD55" s="406">
        <f>сад!AH55</f>
        <v>0</v>
      </c>
      <c r="AE55" s="284">
        <f t="shared" si="21"/>
        <v>0</v>
      </c>
      <c r="AF55" s="406">
        <f>сад!AF55</f>
        <v>0</v>
      </c>
      <c r="AG55" s="284">
        <f t="shared" ref="AG55" si="25">+AF55*$K$14/1000</f>
        <v>0</v>
      </c>
      <c r="AH55" s="406">
        <f>сад!AJ55</f>
        <v>0</v>
      </c>
      <c r="AI55" s="284">
        <f t="shared" si="23"/>
        <v>0</v>
      </c>
      <c r="AJ55" s="406">
        <f>сад!AL55</f>
        <v>0</v>
      </c>
      <c r="AK55" s="284">
        <f t="shared" si="24"/>
        <v>0</v>
      </c>
      <c r="AL55" s="406">
        <f>сад!AN55</f>
        <v>0</v>
      </c>
      <c r="AM55" s="284">
        <f t="shared" si="1"/>
        <v>0</v>
      </c>
      <c r="AN55" s="244"/>
      <c r="AO55" s="234"/>
      <c r="AP55" s="241"/>
      <c r="AQ55" s="234"/>
      <c r="AR55" s="245"/>
      <c r="AS55" s="414"/>
      <c r="AT55" s="558">
        <f t="shared" si="3"/>
        <v>0</v>
      </c>
      <c r="AU55" s="527"/>
      <c r="AV55" s="528"/>
      <c r="AW55" s="417"/>
      <c r="AX55" s="349"/>
      <c r="AY55" s="349"/>
      <c r="AZ55" s="349"/>
    </row>
    <row r="56" spans="1:52" ht="36" customHeight="1" x14ac:dyDescent="0.35">
      <c r="A56" s="804" t="str">
        <f>сад!A56</f>
        <v>Хлеб пшеничный</v>
      </c>
      <c r="B56" s="805"/>
      <c r="C56" s="805"/>
      <c r="D56" s="805"/>
      <c r="E56" s="806"/>
      <c r="F56" s="132"/>
      <c r="G56" s="119"/>
      <c r="H56" s="132"/>
      <c r="I56" s="119"/>
      <c r="J56" s="222"/>
      <c r="K56" s="205"/>
      <c r="L56" s="222"/>
      <c r="M56" s="223"/>
      <c r="N56" s="224"/>
      <c r="O56" s="205"/>
      <c r="P56" s="222"/>
      <c r="Q56" s="205"/>
      <c r="R56" s="225"/>
      <c r="S56" s="205"/>
      <c r="T56" s="221"/>
      <c r="U56" s="205"/>
      <c r="V56" s="222"/>
      <c r="W56" s="205"/>
      <c r="X56" s="222"/>
      <c r="Y56" s="205"/>
      <c r="Z56" s="406"/>
      <c r="AA56" s="223"/>
      <c r="AB56" s="406">
        <f>сад!AF56</f>
        <v>0</v>
      </c>
      <c r="AC56" s="286">
        <f t="shared" si="2"/>
        <v>0</v>
      </c>
      <c r="AD56" s="406">
        <f>сад!AH56</f>
        <v>0</v>
      </c>
      <c r="AE56" s="284">
        <f t="shared" si="21"/>
        <v>0</v>
      </c>
      <c r="AF56" s="406">
        <f>сад!AF56</f>
        <v>0</v>
      </c>
      <c r="AG56" s="284">
        <f>+AF56*$K$14/1000</f>
        <v>0</v>
      </c>
      <c r="AH56" s="406">
        <f>сад!AJ56</f>
        <v>0</v>
      </c>
      <c r="AI56" s="284">
        <f t="shared" si="23"/>
        <v>0</v>
      </c>
      <c r="AJ56" s="406">
        <f>сад!AL56</f>
        <v>0</v>
      </c>
      <c r="AK56" s="284">
        <f t="shared" si="24"/>
        <v>0</v>
      </c>
      <c r="AL56" s="406">
        <f>сад!AN56</f>
        <v>0</v>
      </c>
      <c r="AM56" s="284">
        <f t="shared" si="1"/>
        <v>0</v>
      </c>
      <c r="AN56" s="244"/>
      <c r="AO56" s="234"/>
      <c r="AP56" s="241"/>
      <c r="AQ56" s="234"/>
      <c r="AR56" s="245"/>
      <c r="AS56" s="414"/>
      <c r="AT56" s="558">
        <f t="shared" si="3"/>
        <v>0</v>
      </c>
      <c r="AU56" s="527"/>
      <c r="AV56" s="528"/>
      <c r="AW56" s="417"/>
      <c r="AX56" s="366"/>
      <c r="AY56" s="366"/>
      <c r="AZ56" s="366"/>
    </row>
    <row r="57" spans="1:52" ht="36" customHeight="1" x14ac:dyDescent="0.35">
      <c r="A57" s="804" t="str">
        <f>сад!A57</f>
        <v>Чай</v>
      </c>
      <c r="B57" s="805"/>
      <c r="C57" s="805"/>
      <c r="D57" s="805"/>
      <c r="E57" s="806"/>
      <c r="F57" s="132"/>
      <c r="G57" s="119"/>
      <c r="H57" s="132"/>
      <c r="I57" s="119"/>
      <c r="J57" s="222"/>
      <c r="K57" s="205"/>
      <c r="L57" s="222"/>
      <c r="M57" s="223"/>
      <c r="N57" s="224"/>
      <c r="O57" s="205"/>
      <c r="P57" s="222"/>
      <c r="Q57" s="205"/>
      <c r="R57" s="225"/>
      <c r="S57" s="205"/>
      <c r="T57" s="221"/>
      <c r="U57" s="205"/>
      <c r="V57" s="222"/>
      <c r="W57" s="205"/>
      <c r="X57" s="222"/>
      <c r="Y57" s="205"/>
      <c r="Z57" s="406"/>
      <c r="AA57" s="223"/>
      <c r="AB57" s="406">
        <f>сад!AF57</f>
        <v>0</v>
      </c>
      <c r="AC57" s="286">
        <f t="shared" si="2"/>
        <v>0</v>
      </c>
      <c r="AD57" s="410">
        <f>сад!AH57</f>
        <v>0</v>
      </c>
      <c r="AE57" s="284">
        <f t="shared" ref="AE57:AE60" si="26">+AD57*$K$14/1000</f>
        <v>0</v>
      </c>
      <c r="AF57" s="406">
        <f>сад!AF57</f>
        <v>0</v>
      </c>
      <c r="AG57" s="284">
        <f t="shared" ref="AG57:AG60" si="27">+AF57*$K$14/1000</f>
        <v>0</v>
      </c>
      <c r="AH57" s="406">
        <f>сад!AJ57</f>
        <v>0</v>
      </c>
      <c r="AI57" s="284">
        <f t="shared" ref="AI57:AI60" si="28">+AH57*$K$14/1000</f>
        <v>0</v>
      </c>
      <c r="AJ57" s="406">
        <f>сад!AL57</f>
        <v>0</v>
      </c>
      <c r="AK57" s="284">
        <f t="shared" ref="AK57:AK60" si="29">+AJ57*$K$14/1000</f>
        <v>0</v>
      </c>
      <c r="AL57" s="410">
        <f>сад!AN57</f>
        <v>0.6</v>
      </c>
      <c r="AM57" s="284">
        <f t="shared" ref="AM57:AM60" si="30">+AL57*$K$14/1000</f>
        <v>2.1000000000000001E-2</v>
      </c>
      <c r="AN57" s="244"/>
      <c r="AO57" s="234"/>
      <c r="AP57" s="241"/>
      <c r="AQ57" s="234"/>
      <c r="AR57" s="245"/>
      <c r="AS57" s="414"/>
      <c r="AT57" s="558">
        <f t="shared" si="3"/>
        <v>2.1000000000000001E-2</v>
      </c>
      <c r="AU57" s="527"/>
      <c r="AV57" s="528"/>
      <c r="AW57" s="417"/>
      <c r="AX57" s="535"/>
      <c r="AY57" s="535"/>
      <c r="AZ57" s="535"/>
    </row>
    <row r="58" spans="1:52" ht="36" customHeight="1" x14ac:dyDescent="0.35">
      <c r="A58" s="804" t="str">
        <f>сад!A58</f>
        <v>Чеснок</v>
      </c>
      <c r="B58" s="805"/>
      <c r="C58" s="805"/>
      <c r="D58" s="805"/>
      <c r="E58" s="806"/>
      <c r="F58" s="132"/>
      <c r="G58" s="119"/>
      <c r="H58" s="132"/>
      <c r="I58" s="119"/>
      <c r="J58" s="222"/>
      <c r="K58" s="205"/>
      <c r="L58" s="222"/>
      <c r="M58" s="223"/>
      <c r="N58" s="224"/>
      <c r="O58" s="205"/>
      <c r="P58" s="222"/>
      <c r="Q58" s="205"/>
      <c r="R58" s="225"/>
      <c r="S58" s="205"/>
      <c r="T58" s="221"/>
      <c r="U58" s="205"/>
      <c r="V58" s="222"/>
      <c r="W58" s="205"/>
      <c r="X58" s="222"/>
      <c r="Y58" s="205"/>
      <c r="Z58" s="406"/>
      <c r="AA58" s="223"/>
      <c r="AB58" s="406">
        <f>сад!AF58</f>
        <v>0</v>
      </c>
      <c r="AC58" s="286">
        <f t="shared" si="2"/>
        <v>0</v>
      </c>
      <c r="AD58" s="406">
        <f>сад!AH58</f>
        <v>0</v>
      </c>
      <c r="AE58" s="284">
        <f t="shared" si="26"/>
        <v>0</v>
      </c>
      <c r="AF58" s="406">
        <f>сад!AF58</f>
        <v>0</v>
      </c>
      <c r="AG58" s="284">
        <f t="shared" si="27"/>
        <v>0</v>
      </c>
      <c r="AH58" s="406">
        <f>сад!AJ58</f>
        <v>0</v>
      </c>
      <c r="AI58" s="284">
        <f t="shared" si="28"/>
        <v>0</v>
      </c>
      <c r="AJ58" s="406">
        <f>сад!AL58</f>
        <v>0</v>
      </c>
      <c r="AK58" s="284">
        <f t="shared" si="29"/>
        <v>0</v>
      </c>
      <c r="AL58" s="406">
        <f>сад!AN58</f>
        <v>0</v>
      </c>
      <c r="AM58" s="284">
        <f t="shared" si="30"/>
        <v>0</v>
      </c>
      <c r="AN58" s="244"/>
      <c r="AO58" s="234"/>
      <c r="AP58" s="241"/>
      <c r="AQ58" s="234"/>
      <c r="AR58" s="245"/>
      <c r="AS58" s="414"/>
      <c r="AT58" s="558">
        <f t="shared" si="3"/>
        <v>0</v>
      </c>
      <c r="AU58" s="527"/>
      <c r="AV58" s="528"/>
      <c r="AW58" s="417"/>
      <c r="AX58" s="535"/>
      <c r="AY58" s="535"/>
      <c r="AZ58" s="535"/>
    </row>
    <row r="59" spans="1:52" ht="36" customHeight="1" x14ac:dyDescent="0.35">
      <c r="A59" s="804" t="str">
        <f>сад!A59</f>
        <v>Шиповник</v>
      </c>
      <c r="B59" s="805"/>
      <c r="C59" s="805"/>
      <c r="D59" s="805"/>
      <c r="E59" s="806"/>
      <c r="F59" s="132"/>
      <c r="G59" s="119"/>
      <c r="H59" s="132"/>
      <c r="I59" s="119"/>
      <c r="J59" s="222"/>
      <c r="K59" s="205"/>
      <c r="L59" s="222"/>
      <c r="M59" s="223"/>
      <c r="N59" s="224"/>
      <c r="O59" s="205"/>
      <c r="P59" s="222"/>
      <c r="Q59" s="205"/>
      <c r="R59" s="225"/>
      <c r="S59" s="205"/>
      <c r="T59" s="221"/>
      <c r="U59" s="205"/>
      <c r="V59" s="222"/>
      <c r="W59" s="205"/>
      <c r="X59" s="222"/>
      <c r="Y59" s="205"/>
      <c r="Z59" s="406"/>
      <c r="AA59" s="223"/>
      <c r="AB59" s="406">
        <f>сад!AF59</f>
        <v>0</v>
      </c>
      <c r="AC59" s="286">
        <f t="shared" si="2"/>
        <v>0</v>
      </c>
      <c r="AD59" s="406">
        <f>сад!AH59</f>
        <v>0</v>
      </c>
      <c r="AE59" s="286">
        <f t="shared" si="26"/>
        <v>0</v>
      </c>
      <c r="AF59" s="406">
        <f>сад!AF59</f>
        <v>0</v>
      </c>
      <c r="AG59" s="284">
        <f t="shared" si="27"/>
        <v>0</v>
      </c>
      <c r="AH59" s="406">
        <f>сад!AJ59</f>
        <v>0</v>
      </c>
      <c r="AI59" s="284">
        <f t="shared" si="28"/>
        <v>0</v>
      </c>
      <c r="AJ59" s="406">
        <f>сад!AL59</f>
        <v>0</v>
      </c>
      <c r="AK59" s="284">
        <f t="shared" si="29"/>
        <v>0</v>
      </c>
      <c r="AL59" s="406">
        <f>сад!AN59</f>
        <v>0</v>
      </c>
      <c r="AM59" s="284">
        <f t="shared" si="30"/>
        <v>0</v>
      </c>
      <c r="AN59" s="244"/>
      <c r="AO59" s="234"/>
      <c r="AP59" s="241"/>
      <c r="AQ59" s="234"/>
      <c r="AR59" s="245"/>
      <c r="AS59" s="414"/>
      <c r="AT59" s="558">
        <f t="shared" si="3"/>
        <v>0</v>
      </c>
      <c r="AU59" s="527"/>
      <c r="AV59" s="528"/>
      <c r="AW59" s="417"/>
      <c r="AX59" s="535"/>
      <c r="AY59" s="535"/>
      <c r="AZ59" s="535"/>
    </row>
    <row r="60" spans="1:52" ht="36" customHeight="1" x14ac:dyDescent="0.35">
      <c r="A60" s="804" t="str">
        <f>сад!A60</f>
        <v>Ягода с/м (облепиха)</v>
      </c>
      <c r="B60" s="805"/>
      <c r="C60" s="805"/>
      <c r="D60" s="805"/>
      <c r="E60" s="806"/>
      <c r="F60" s="132"/>
      <c r="G60" s="119"/>
      <c r="H60" s="132"/>
      <c r="I60" s="119"/>
      <c r="J60" s="222"/>
      <c r="K60" s="205"/>
      <c r="L60" s="222"/>
      <c r="M60" s="223"/>
      <c r="N60" s="224"/>
      <c r="O60" s="205"/>
      <c r="P60" s="222"/>
      <c r="Q60" s="205"/>
      <c r="R60" s="225"/>
      <c r="S60" s="205"/>
      <c r="T60" s="221"/>
      <c r="U60" s="205"/>
      <c r="V60" s="222"/>
      <c r="W60" s="205"/>
      <c r="X60" s="222"/>
      <c r="Y60" s="205"/>
      <c r="Z60" s="406"/>
      <c r="AA60" s="223"/>
      <c r="AB60" s="406">
        <f>сад!AF60</f>
        <v>0</v>
      </c>
      <c r="AC60" s="286">
        <f t="shared" si="2"/>
        <v>0</v>
      </c>
      <c r="AD60" s="406">
        <f>сад!AH60</f>
        <v>0</v>
      </c>
      <c r="AE60" s="284">
        <f t="shared" si="26"/>
        <v>0</v>
      </c>
      <c r="AF60" s="406">
        <f>сад!AF60</f>
        <v>0</v>
      </c>
      <c r="AG60" s="284">
        <f t="shared" si="27"/>
        <v>0</v>
      </c>
      <c r="AH60" s="406">
        <f>сад!AJ60</f>
        <v>0</v>
      </c>
      <c r="AI60" s="284">
        <f t="shared" si="28"/>
        <v>0</v>
      </c>
      <c r="AJ60" s="406">
        <f>сад!AL60</f>
        <v>0</v>
      </c>
      <c r="AK60" s="284">
        <f t="shared" si="29"/>
        <v>0</v>
      </c>
      <c r="AL60" s="406">
        <f>сад!AN60</f>
        <v>0</v>
      </c>
      <c r="AM60" s="284">
        <f t="shared" si="30"/>
        <v>0</v>
      </c>
      <c r="AN60" s="244"/>
      <c r="AO60" s="234"/>
      <c r="AP60" s="241"/>
      <c r="AQ60" s="234"/>
      <c r="AR60" s="245"/>
      <c r="AS60" s="414"/>
      <c r="AT60" s="558">
        <f t="shared" si="3"/>
        <v>0</v>
      </c>
      <c r="AU60" s="527"/>
      <c r="AV60" s="528"/>
      <c r="AW60" s="417"/>
      <c r="AX60" s="535"/>
      <c r="AY60" s="535"/>
      <c r="AZ60" s="535"/>
    </row>
    <row r="61" spans="1:52" ht="83.25" customHeight="1" x14ac:dyDescent="0.35">
      <c r="A61" s="804" t="str">
        <f>сад!A61</f>
        <v>Яйцо</v>
      </c>
      <c r="B61" s="805"/>
      <c r="C61" s="805"/>
      <c r="D61" s="805"/>
      <c r="E61" s="806"/>
      <c r="F61" s="132"/>
      <c r="G61" s="119"/>
      <c r="H61" s="132"/>
      <c r="I61" s="119"/>
      <c r="J61" s="222"/>
      <c r="K61" s="205"/>
      <c r="L61" s="222"/>
      <c r="M61" s="223"/>
      <c r="N61" s="224"/>
      <c r="O61" s="205"/>
      <c r="P61" s="222"/>
      <c r="Q61" s="205"/>
      <c r="R61" s="225"/>
      <c r="S61" s="205"/>
      <c r="T61" s="221"/>
      <c r="U61" s="205"/>
      <c r="V61" s="222"/>
      <c r="W61" s="205"/>
      <c r="X61" s="222"/>
      <c r="Y61" s="205"/>
      <c r="Z61" s="406"/>
      <c r="AA61" s="223"/>
      <c r="AB61" s="406">
        <f>сад!AF61</f>
        <v>0</v>
      </c>
      <c r="AC61" s="286">
        <f t="shared" si="2"/>
        <v>0</v>
      </c>
      <c r="AD61" s="406">
        <f>сад!AH61</f>
        <v>0</v>
      </c>
      <c r="AE61" s="284">
        <f t="shared" si="21"/>
        <v>0</v>
      </c>
      <c r="AF61" s="406">
        <f>сад!AF61</f>
        <v>0</v>
      </c>
      <c r="AG61" s="284">
        <f>+AF61*$K$14/1000</f>
        <v>0</v>
      </c>
      <c r="AH61" s="222" t="str">
        <f>сад!AJ61</f>
        <v>1/10, 1/40</v>
      </c>
      <c r="AI61" s="284" t="s">
        <v>147</v>
      </c>
      <c r="AJ61" s="406">
        <f>сад!AL61</f>
        <v>0</v>
      </c>
      <c r="AK61" s="284"/>
      <c r="AL61" s="406">
        <f>сад!AN61</f>
        <v>0</v>
      </c>
      <c r="AM61" s="284">
        <f t="shared" si="1"/>
        <v>0</v>
      </c>
      <c r="AN61" s="244"/>
      <c r="AO61" s="234"/>
      <c r="AP61" s="241"/>
      <c r="AQ61" s="234"/>
      <c r="AR61" s="245"/>
      <c r="AS61" s="414"/>
      <c r="AT61" s="558" t="s">
        <v>147</v>
      </c>
      <c r="AU61" s="527"/>
      <c r="AV61" s="528"/>
      <c r="AW61" s="417"/>
      <c r="AX61" s="477"/>
      <c r="AY61" s="477"/>
      <c r="AZ61" s="477"/>
    </row>
    <row r="62" spans="1:52" ht="36" customHeight="1" x14ac:dyDescent="0.35">
      <c r="A62" s="804" t="str">
        <f>сад!A62</f>
        <v>Яблоко</v>
      </c>
      <c r="B62" s="805"/>
      <c r="C62" s="805"/>
      <c r="D62" s="805"/>
      <c r="E62" s="806"/>
      <c r="F62" s="132"/>
      <c r="G62" s="119"/>
      <c r="H62" s="132"/>
      <c r="I62" s="119"/>
      <c r="J62" s="222"/>
      <c r="K62" s="205"/>
      <c r="L62" s="222"/>
      <c r="M62" s="223"/>
      <c r="N62" s="224"/>
      <c r="O62" s="205"/>
      <c r="P62" s="222"/>
      <c r="Q62" s="205"/>
      <c r="R62" s="225"/>
      <c r="S62" s="205"/>
      <c r="T62" s="221"/>
      <c r="U62" s="205"/>
      <c r="V62" s="222"/>
      <c r="W62" s="205"/>
      <c r="X62" s="222"/>
      <c r="Y62" s="205"/>
      <c r="Z62" s="406"/>
      <c r="AA62" s="223"/>
      <c r="AB62" s="406">
        <f>сад!AF62</f>
        <v>0</v>
      </c>
      <c r="AC62" s="286">
        <f t="shared" si="2"/>
        <v>0</v>
      </c>
      <c r="AD62" s="406">
        <f>сад!AH62</f>
        <v>0</v>
      </c>
      <c r="AE62" s="284">
        <f t="shared" si="21"/>
        <v>0</v>
      </c>
      <c r="AF62" s="406">
        <f>сад!AF62</f>
        <v>0</v>
      </c>
      <c r="AG62" s="284">
        <f t="shared" ref="AG62" si="31">+AF62*$K$14/1000</f>
        <v>0</v>
      </c>
      <c r="AH62" s="406">
        <f>сад!AJ62</f>
        <v>0</v>
      </c>
      <c r="AI62" s="284">
        <f t="shared" si="23"/>
        <v>0</v>
      </c>
      <c r="AJ62" s="406">
        <f>сад!AL62</f>
        <v>0</v>
      </c>
      <c r="AK62" s="284">
        <f t="shared" si="24"/>
        <v>0</v>
      </c>
      <c r="AL62" s="406">
        <f>сад!AN62</f>
        <v>0</v>
      </c>
      <c r="AM62" s="284">
        <f t="shared" si="1"/>
        <v>0</v>
      </c>
      <c r="AN62" s="244"/>
      <c r="AO62" s="234"/>
      <c r="AP62" s="241"/>
      <c r="AQ62" s="234"/>
      <c r="AR62" s="245"/>
      <c r="AS62" s="414"/>
      <c r="AT62" s="558">
        <f t="shared" si="3"/>
        <v>0</v>
      </c>
      <c r="AU62" s="527"/>
      <c r="AV62" s="528"/>
      <c r="AW62" s="417"/>
      <c r="AX62" s="470"/>
      <c r="AY62" s="470"/>
      <c r="AZ62" s="470"/>
    </row>
    <row r="63" spans="1:52" ht="45" customHeight="1" x14ac:dyDescent="0.4">
      <c r="A63" s="367"/>
      <c r="B63" s="367"/>
      <c r="C63" s="367"/>
      <c r="D63" s="367"/>
      <c r="E63" s="367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87"/>
      <c r="AE63" s="310"/>
      <c r="AF63" s="87"/>
      <c r="AG63" s="310"/>
      <c r="AH63" s="341"/>
      <c r="AI63" s="310"/>
      <c r="AJ63" s="87"/>
      <c r="AK63" s="310"/>
      <c r="AL63" s="342"/>
      <c r="AM63" s="343"/>
      <c r="AN63" s="365"/>
      <c r="AO63" s="365"/>
      <c r="AP63" s="365"/>
      <c r="AQ63" s="365"/>
      <c r="AR63" s="365"/>
      <c r="AS63" s="365"/>
      <c r="AT63" s="344"/>
      <c r="AU63" s="344"/>
      <c r="AV63" s="368"/>
      <c r="AW63" s="368"/>
      <c r="AX63" s="368"/>
      <c r="AY63" s="368"/>
      <c r="AZ63" s="368"/>
    </row>
    <row r="64" spans="1:52" ht="30" x14ac:dyDescent="0.4">
      <c r="A64" s="611" t="s">
        <v>58</v>
      </c>
      <c r="B64" s="611"/>
      <c r="C64" s="611"/>
      <c r="D64" s="611"/>
      <c r="E64" s="612"/>
      <c r="F64" s="612"/>
      <c r="G64" s="612"/>
      <c r="H64" s="613"/>
      <c r="I64" s="613"/>
      <c r="J64" s="613"/>
      <c r="K64" s="437"/>
      <c r="L64" s="614" t="str">
        <f>сад!L65</f>
        <v>Клаус Е.С.</v>
      </c>
      <c r="M64" s="614"/>
      <c r="N64" s="614"/>
      <c r="O64" s="437"/>
      <c r="P64" s="437"/>
      <c r="Q64" s="437"/>
      <c r="R64" s="437"/>
      <c r="S64" s="437"/>
      <c r="T64" s="435"/>
      <c r="U64" s="609" t="s">
        <v>40</v>
      </c>
      <c r="V64" s="609"/>
      <c r="W64" s="609"/>
      <c r="X64" s="609"/>
      <c r="Y64" s="609"/>
      <c r="Z64" s="609"/>
      <c r="AA64" s="435"/>
      <c r="AB64" s="436"/>
      <c r="AC64" s="440"/>
      <c r="AD64" s="436"/>
      <c r="AE64" s="436"/>
      <c r="AF64" s="436" t="s">
        <v>72</v>
      </c>
      <c r="AG64" s="435"/>
      <c r="AH64" s="435"/>
      <c r="AI64" s="435"/>
      <c r="AJ64" s="435"/>
      <c r="AK64" s="435"/>
      <c r="AL64" s="610" t="str">
        <f>сад!AN65</f>
        <v>Лешенок С.А.</v>
      </c>
      <c r="AM64" s="610"/>
      <c r="AN64" s="610"/>
      <c r="AO64" s="610"/>
      <c r="AP64" s="610"/>
      <c r="AQ64" s="610"/>
      <c r="AR64" s="610"/>
      <c r="AS64" s="610"/>
      <c r="AT64" s="435"/>
    </row>
    <row r="65" spans="1:46" ht="30" x14ac:dyDescent="0.4">
      <c r="A65" s="609" t="s">
        <v>2</v>
      </c>
      <c r="B65" s="609"/>
      <c r="C65" s="609"/>
      <c r="D65" s="609"/>
      <c r="E65" s="620"/>
      <c r="F65" s="620"/>
      <c r="G65" s="620"/>
      <c r="H65" s="619" t="s">
        <v>4</v>
      </c>
      <c r="I65" s="619"/>
      <c r="J65" s="619"/>
      <c r="K65" s="437"/>
      <c r="L65" s="618" t="s">
        <v>5</v>
      </c>
      <c r="M65" s="618"/>
      <c r="N65" s="618"/>
      <c r="O65" s="437"/>
      <c r="P65" s="437"/>
      <c r="Q65" s="437"/>
      <c r="R65" s="437"/>
      <c r="S65" s="437"/>
      <c r="T65" s="435"/>
      <c r="U65" s="609" t="s">
        <v>2</v>
      </c>
      <c r="V65" s="609"/>
      <c r="W65" s="609"/>
      <c r="X65" s="609"/>
      <c r="Y65" s="609"/>
      <c r="Z65" s="609"/>
      <c r="AA65" s="435"/>
      <c r="AB65" s="439"/>
      <c r="AC65" s="439"/>
      <c r="AD65" s="439"/>
      <c r="AE65" s="439"/>
      <c r="AF65" s="439"/>
      <c r="AG65" s="619" t="s">
        <v>41</v>
      </c>
      <c r="AH65" s="619"/>
      <c r="AI65" s="619"/>
      <c r="AJ65" s="619"/>
      <c r="AK65" s="619"/>
      <c r="AL65" s="619"/>
      <c r="AM65" s="619"/>
      <c r="AN65" s="619"/>
      <c r="AO65" s="619"/>
      <c r="AP65" s="619"/>
      <c r="AQ65" s="619"/>
      <c r="AR65" s="619"/>
      <c r="AS65" s="619"/>
      <c r="AT65" s="435"/>
    </row>
    <row r="66" spans="1:46" ht="30" x14ac:dyDescent="0.4">
      <c r="A66" s="435"/>
      <c r="B66" s="435"/>
      <c r="C66" s="435"/>
      <c r="D66" s="435"/>
      <c r="E66" s="437"/>
      <c r="F66" s="437"/>
      <c r="G66" s="437"/>
      <c r="H66" s="437"/>
      <c r="I66" s="383"/>
      <c r="J66" s="383"/>
      <c r="K66" s="437"/>
      <c r="L66" s="383"/>
      <c r="M66" s="383"/>
      <c r="N66" s="383"/>
      <c r="O66" s="437"/>
      <c r="P66" s="437"/>
      <c r="Q66" s="437"/>
      <c r="R66" s="437"/>
      <c r="S66" s="437"/>
      <c r="T66" s="435"/>
      <c r="U66" s="435"/>
      <c r="V66" s="435"/>
      <c r="W66" s="435"/>
      <c r="X66" s="435"/>
      <c r="Y66" s="435"/>
      <c r="Z66" s="435"/>
      <c r="AA66" s="435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5"/>
    </row>
    <row r="67" spans="1:46" ht="30" x14ac:dyDescent="0.4">
      <c r="A67" s="609" t="s">
        <v>56</v>
      </c>
      <c r="B67" s="609"/>
      <c r="C67" s="609"/>
      <c r="D67" s="609"/>
      <c r="E67" s="620" t="s">
        <v>2</v>
      </c>
      <c r="F67" s="620"/>
      <c r="G67" s="620"/>
      <c r="H67" s="384"/>
      <c r="I67" s="437"/>
      <c r="J67" s="437"/>
      <c r="K67" s="437"/>
      <c r="L67" s="614" t="str">
        <f>сад!L68</f>
        <v>Набиева М.А.</v>
      </c>
      <c r="M67" s="614"/>
      <c r="N67" s="614"/>
      <c r="O67" s="437"/>
      <c r="P67" s="437"/>
      <c r="Q67" s="437"/>
      <c r="R67" s="437"/>
      <c r="S67" s="437"/>
      <c r="T67" s="435"/>
      <c r="U67" s="609" t="s">
        <v>42</v>
      </c>
      <c r="V67" s="609"/>
      <c r="W67" s="609"/>
      <c r="X67" s="609"/>
      <c r="Y67" s="609"/>
      <c r="Z67" s="609"/>
      <c r="AA67" s="435"/>
      <c r="AB67" s="436"/>
      <c r="AC67" s="436"/>
      <c r="AD67" s="436"/>
      <c r="AE67" s="436"/>
      <c r="AF67" s="436" t="s">
        <v>73</v>
      </c>
      <c r="AG67" s="610"/>
      <c r="AH67" s="610"/>
      <c r="AI67" s="610"/>
      <c r="AJ67" s="610"/>
      <c r="AK67" s="610"/>
      <c r="AL67" s="610" t="str">
        <f>сад!AN68</f>
        <v>Якушева Н.Е.</v>
      </c>
      <c r="AM67" s="610"/>
      <c r="AN67" s="610"/>
      <c r="AO67" s="610"/>
      <c r="AP67" s="610"/>
      <c r="AQ67" s="610"/>
      <c r="AR67" s="610"/>
      <c r="AS67" s="610"/>
      <c r="AT67" s="435"/>
    </row>
    <row r="68" spans="1:46" ht="30" x14ac:dyDescent="0.4">
      <c r="A68" s="435" t="s">
        <v>2</v>
      </c>
      <c r="B68" s="435"/>
      <c r="C68" s="435" t="s">
        <v>2</v>
      </c>
      <c r="D68" s="435"/>
      <c r="E68" s="620"/>
      <c r="F68" s="620"/>
      <c r="G68" s="620"/>
      <c r="H68" s="619" t="s">
        <v>4</v>
      </c>
      <c r="I68" s="619"/>
      <c r="J68" s="619"/>
      <c r="K68" s="437"/>
      <c r="L68" s="618" t="s">
        <v>5</v>
      </c>
      <c r="M68" s="618"/>
      <c r="N68" s="618"/>
      <c r="O68" s="437"/>
      <c r="P68" s="437"/>
      <c r="Q68" s="437"/>
      <c r="R68" s="437"/>
      <c r="S68" s="437"/>
      <c r="T68" s="435"/>
      <c r="U68" s="609" t="s">
        <v>2</v>
      </c>
      <c r="V68" s="609"/>
      <c r="W68" s="609"/>
      <c r="X68" s="609"/>
      <c r="Y68" s="609"/>
      <c r="Z68" s="609"/>
      <c r="AA68" s="435"/>
      <c r="AB68" s="439"/>
      <c r="AC68" s="439"/>
      <c r="AD68" s="439"/>
      <c r="AE68" s="439"/>
      <c r="AF68" s="439"/>
      <c r="AG68" s="619" t="s">
        <v>41</v>
      </c>
      <c r="AH68" s="619"/>
      <c r="AI68" s="619"/>
      <c r="AJ68" s="619"/>
      <c r="AK68" s="619"/>
      <c r="AL68" s="619"/>
      <c r="AM68" s="619"/>
      <c r="AN68" s="619"/>
      <c r="AO68" s="619"/>
      <c r="AP68" s="619"/>
      <c r="AQ68" s="619"/>
      <c r="AR68" s="619"/>
      <c r="AS68" s="619"/>
      <c r="AT68" s="435"/>
    </row>
  </sheetData>
  <mergeCells count="174">
    <mergeCell ref="A23:E23"/>
    <mergeCell ref="A24:E24"/>
    <mergeCell ref="A25:E25"/>
    <mergeCell ref="AB21:AC21"/>
    <mergeCell ref="A60:E60"/>
    <mergeCell ref="A50:E50"/>
    <mergeCell ref="AX50:AZ50"/>
    <mergeCell ref="A26:E26"/>
    <mergeCell ref="A38:E38"/>
    <mergeCell ref="A39:E39"/>
    <mergeCell ref="A31:E31"/>
    <mergeCell ref="A30:E30"/>
    <mergeCell ref="A28:E28"/>
    <mergeCell ref="A29:E29"/>
    <mergeCell ref="A35:E35"/>
    <mergeCell ref="A37:E37"/>
    <mergeCell ref="A33:E33"/>
    <mergeCell ref="A36:E36"/>
    <mergeCell ref="A34:E34"/>
    <mergeCell ref="A27:E27"/>
    <mergeCell ref="A32:E32"/>
    <mergeCell ref="J21:K21"/>
    <mergeCell ref="AT22:AV22"/>
    <mergeCell ref="AX22:AZ22"/>
    <mergeCell ref="A13:C13"/>
    <mergeCell ref="D13:E13"/>
    <mergeCell ref="D10:E12"/>
    <mergeCell ref="AC10:AG10"/>
    <mergeCell ref="AC11:AE11"/>
    <mergeCell ref="A18:E21"/>
    <mergeCell ref="F19:K20"/>
    <mergeCell ref="F21:G21"/>
    <mergeCell ref="A22:E22"/>
    <mergeCell ref="A15:C15"/>
    <mergeCell ref="D15:E15"/>
    <mergeCell ref="F15:J15"/>
    <mergeCell ref="A14:C14"/>
    <mergeCell ref="D14:E14"/>
    <mergeCell ref="F14:J14"/>
    <mergeCell ref="N13:T13"/>
    <mergeCell ref="F18:AS18"/>
    <mergeCell ref="AJ21:AK21"/>
    <mergeCell ref="V21:W21"/>
    <mergeCell ref="X21:Y21"/>
    <mergeCell ref="N15:T15"/>
    <mergeCell ref="N16:T16"/>
    <mergeCell ref="F13:J13"/>
    <mergeCell ref="H21:I21"/>
    <mergeCell ref="AM7:AO7"/>
    <mergeCell ref="A5:E5"/>
    <mergeCell ref="AC7:AK7"/>
    <mergeCell ref="AM8:AO8"/>
    <mergeCell ref="AC9:AE9"/>
    <mergeCell ref="AM11:AO11"/>
    <mergeCell ref="Z8:Z12"/>
    <mergeCell ref="AC8:AE8"/>
    <mergeCell ref="A10:C12"/>
    <mergeCell ref="A8:E9"/>
    <mergeCell ref="F8:J12"/>
    <mergeCell ref="K8:K12"/>
    <mergeCell ref="N8:T12"/>
    <mergeCell ref="W8:W12"/>
    <mergeCell ref="Y8:Y12"/>
    <mergeCell ref="AG9:AK9"/>
    <mergeCell ref="AF8:AK8"/>
    <mergeCell ref="AM9:AO9"/>
    <mergeCell ref="AM10:AO10"/>
    <mergeCell ref="AM12:AO12"/>
    <mergeCell ref="A1:D1"/>
    <mergeCell ref="Y1:AO1"/>
    <mergeCell ref="A2:E2"/>
    <mergeCell ref="K2:N2"/>
    <mergeCell ref="Z2:AO2"/>
    <mergeCell ref="AM4:AO4"/>
    <mergeCell ref="K3:N3"/>
    <mergeCell ref="AM5:AO5"/>
    <mergeCell ref="AM6:AO6"/>
    <mergeCell ref="N14:T14"/>
    <mergeCell ref="AT18:AZ18"/>
    <mergeCell ref="L19:AA20"/>
    <mergeCell ref="AN19:AS20"/>
    <mergeCell ref="AT19:AZ19"/>
    <mergeCell ref="AT20:AV21"/>
    <mergeCell ref="AW20:AW21"/>
    <mergeCell ref="AX20:AZ21"/>
    <mergeCell ref="AL21:AM21"/>
    <mergeCell ref="AN21:AO21"/>
    <mergeCell ref="AP21:AQ21"/>
    <mergeCell ref="AR21:AS21"/>
    <mergeCell ref="AF21:AG21"/>
    <mergeCell ref="AD21:AE21"/>
    <mergeCell ref="L21:M21"/>
    <mergeCell ref="N21:O21"/>
    <mergeCell ref="P21:Q21"/>
    <mergeCell ref="R21:S21"/>
    <mergeCell ref="T21:U21"/>
    <mergeCell ref="AH21:AI21"/>
    <mergeCell ref="AB19:AE20"/>
    <mergeCell ref="AH19:AM20"/>
    <mergeCell ref="AT23:AV23"/>
    <mergeCell ref="AX23:AZ23"/>
    <mergeCell ref="AT24:AV24"/>
    <mergeCell ref="AX24:AZ24"/>
    <mergeCell ref="AX26:AZ26"/>
    <mergeCell ref="AX32:AZ32"/>
    <mergeCell ref="AX33:AZ33"/>
    <mergeCell ref="AX34:AZ34"/>
    <mergeCell ref="AX35:AZ35"/>
    <mergeCell ref="AX36:AZ36"/>
    <mergeCell ref="AX37:AZ37"/>
    <mergeCell ref="AX27:AZ27"/>
    <mergeCell ref="AX28:AZ28"/>
    <mergeCell ref="AX29:AZ29"/>
    <mergeCell ref="AX30:AZ30"/>
    <mergeCell ref="AY31:AZ31"/>
    <mergeCell ref="AX42:AZ42"/>
    <mergeCell ref="A43:E43"/>
    <mergeCell ref="AX43:AZ43"/>
    <mergeCell ref="A44:E44"/>
    <mergeCell ref="AX44:AZ44"/>
    <mergeCell ref="A45:E45"/>
    <mergeCell ref="AX45:AZ45"/>
    <mergeCell ref="AX38:AZ38"/>
    <mergeCell ref="AX39:AZ39"/>
    <mergeCell ref="AX40:AZ40"/>
    <mergeCell ref="A41:E41"/>
    <mergeCell ref="AX41:AZ41"/>
    <mergeCell ref="A40:E40"/>
    <mergeCell ref="A42:E42"/>
    <mergeCell ref="A54:E54"/>
    <mergeCell ref="A46:E46"/>
    <mergeCell ref="A61:E61"/>
    <mergeCell ref="A64:G64"/>
    <mergeCell ref="H64:J64"/>
    <mergeCell ref="L64:N64"/>
    <mergeCell ref="U64:Z64"/>
    <mergeCell ref="A57:E57"/>
    <mergeCell ref="A58:E58"/>
    <mergeCell ref="A59:E59"/>
    <mergeCell ref="AX46:AZ46"/>
    <mergeCell ref="A48:E48"/>
    <mergeCell ref="AX48:AZ48"/>
    <mergeCell ref="A49:E49"/>
    <mergeCell ref="AX49:AZ49"/>
    <mergeCell ref="A51:E51"/>
    <mergeCell ref="AX51:AZ51"/>
    <mergeCell ref="A52:E52"/>
    <mergeCell ref="AX52:AZ52"/>
    <mergeCell ref="A47:E47"/>
    <mergeCell ref="AX47:AZ47"/>
    <mergeCell ref="AL64:AS64"/>
    <mergeCell ref="A53:E53"/>
    <mergeCell ref="A55:E55"/>
    <mergeCell ref="E68:G68"/>
    <mergeCell ref="H68:J68"/>
    <mergeCell ref="L68:N68"/>
    <mergeCell ref="U68:Z68"/>
    <mergeCell ref="AL68:AS68"/>
    <mergeCell ref="AG65:AK65"/>
    <mergeCell ref="AG67:AK67"/>
    <mergeCell ref="AG68:AK68"/>
    <mergeCell ref="A65:D65"/>
    <mergeCell ref="E65:G65"/>
    <mergeCell ref="H65:J65"/>
    <mergeCell ref="L65:N65"/>
    <mergeCell ref="U65:Z65"/>
    <mergeCell ref="AL65:AS65"/>
    <mergeCell ref="A67:D67"/>
    <mergeCell ref="E67:G67"/>
    <mergeCell ref="L67:N67"/>
    <mergeCell ref="U67:Z67"/>
    <mergeCell ref="AL67:AS67"/>
    <mergeCell ref="A56:E56"/>
    <mergeCell ref="A62:E62"/>
  </mergeCells>
  <pageMargins left="0.11811023622047245" right="0" top="0.19685039370078741" bottom="0" header="0.31496062992125984" footer="0.31496062992125984"/>
  <pageSetup paperSize="9" scale="21" orientation="landscape" r:id="rId1"/>
  <ignoredErrors>
    <ignoredError sqref="AF62 AF51:AF53 AF55:AF56 AE57:AG60 AD51:AD62 AH51:AH60 AH48:AH49 AD48:AD49 AF48:AF49 AD50:AI50 AH62 AJ48:AJ62 AL48:AL62 AD21 AB48:AB50 AB29:AB46 AL25:AL46 AF25:AF46 AJ25:AJ46 AD25:AD46 AH25:AH46 AB47:AL4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B527"/>
  <sheetViews>
    <sheetView topLeftCell="A57" zoomScale="30" zoomScaleNormal="30" zoomScaleSheetLayoutView="40" workbookViewId="0">
      <selection sqref="A1:BA70"/>
    </sheetView>
  </sheetViews>
  <sheetFormatPr defaultColWidth="3.28515625" defaultRowHeight="12" x14ac:dyDescent="0.2"/>
  <cols>
    <col min="1" max="1" width="9.140625" style="2" customWidth="1"/>
    <col min="2" max="2" width="3.5703125" style="2" customWidth="1"/>
    <col min="3" max="4" width="3.7109375" style="2" customWidth="1"/>
    <col min="5" max="5" width="78" style="2" customWidth="1"/>
    <col min="6" max="6" width="3.7109375" style="2" hidden="1" customWidth="1"/>
    <col min="7" max="7" width="14.28515625" style="2" customWidth="1"/>
    <col min="8" max="8" width="15" style="3" customWidth="1"/>
    <col min="9" max="9" width="12.7109375" style="2" customWidth="1"/>
    <col min="10" max="10" width="15.42578125" style="3" customWidth="1"/>
    <col min="11" max="11" width="14.28515625" style="2" customWidth="1"/>
    <col min="12" max="12" width="15" style="3" customWidth="1"/>
    <col min="13" max="13" width="17.85546875" style="6" customWidth="1"/>
    <col min="14" max="14" width="16.140625" style="3" customWidth="1"/>
    <col min="15" max="15" width="15.7109375" style="2" hidden="1" customWidth="1"/>
    <col min="16" max="16" width="18" style="3" hidden="1" customWidth="1"/>
    <col min="17" max="17" width="16.7109375" style="2" customWidth="1"/>
    <col min="18" max="18" width="16.42578125" style="3" customWidth="1"/>
    <col min="19" max="19" width="13.42578125" style="3" hidden="1" customWidth="1"/>
    <col min="20" max="20" width="15.5703125" style="3" hidden="1" customWidth="1"/>
    <col min="21" max="21" width="15.28515625" style="2" customWidth="1"/>
    <col min="22" max="22" width="16.28515625" style="3" customWidth="1"/>
    <col min="23" max="23" width="16.28515625" style="147" customWidth="1"/>
    <col min="24" max="24" width="16.28515625" style="3" customWidth="1"/>
    <col min="25" max="25" width="15.7109375" style="6" hidden="1" customWidth="1"/>
    <col min="26" max="26" width="16.85546875" style="3" hidden="1" customWidth="1"/>
    <col min="27" max="27" width="13.28515625" style="2" customWidth="1"/>
    <col min="28" max="28" width="14.7109375" style="3" customWidth="1"/>
    <col min="29" max="29" width="13.7109375" style="2" customWidth="1"/>
    <col min="30" max="30" width="17" style="3" customWidth="1"/>
    <col min="31" max="31" width="15.42578125" style="2" customWidth="1"/>
    <col min="32" max="32" width="15.140625" style="3" customWidth="1"/>
    <col min="33" max="33" width="14.7109375" style="6" hidden="1" customWidth="1"/>
    <col min="34" max="34" width="16.140625" style="3" hidden="1" customWidth="1"/>
    <col min="35" max="35" width="17.5703125" style="3" customWidth="1"/>
    <col min="36" max="36" width="15.140625" style="3" customWidth="1"/>
    <col min="37" max="37" width="14.85546875" style="2" customWidth="1"/>
    <col min="38" max="38" width="15.85546875" style="3" customWidth="1"/>
    <col min="39" max="39" width="15.140625" style="2" customWidth="1"/>
    <col min="40" max="40" width="15.7109375" style="2" customWidth="1"/>
    <col min="41" max="41" width="0.140625" style="2" customWidth="1"/>
    <col min="42" max="42" width="15.42578125" style="6" hidden="1" customWidth="1"/>
    <col min="43" max="44" width="3.28515625" style="2" customWidth="1"/>
    <col min="45" max="45" width="6.7109375" style="2" customWidth="1"/>
    <col min="46" max="46" width="9.140625" style="2" bestFit="1" customWidth="1"/>
    <col min="47" max="47" width="9.28515625" style="2" customWidth="1"/>
    <col min="48" max="48" width="11.28515625" style="2" bestFit="1" customWidth="1"/>
    <col min="49" max="49" width="3.28515625" style="2"/>
    <col min="50" max="50" width="9.140625" style="2" bestFit="1" customWidth="1"/>
    <col min="51" max="16384" width="3.28515625" style="2"/>
  </cols>
  <sheetData>
    <row r="1" spans="1:52" s="5" customFormat="1" ht="15.75" customHeight="1" x14ac:dyDescent="0.3">
      <c r="A1" s="906" t="s">
        <v>2</v>
      </c>
      <c r="B1" s="907"/>
      <c r="C1" s="907"/>
      <c r="D1" s="907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908"/>
      <c r="AC1" s="908"/>
      <c r="AD1" s="908"/>
      <c r="AE1" s="908"/>
      <c r="AF1" s="908"/>
      <c r="AG1" s="908"/>
      <c r="AH1" s="908"/>
      <c r="AI1" s="908"/>
      <c r="AJ1" s="908"/>
      <c r="AK1" s="908"/>
      <c r="AL1" s="908"/>
      <c r="AM1" s="908"/>
      <c r="AN1" s="908"/>
      <c r="AO1" s="908"/>
      <c r="AP1" s="908"/>
      <c r="AQ1" s="908"/>
      <c r="AR1" s="908"/>
      <c r="AS1" s="908"/>
      <c r="AT1" s="157"/>
      <c r="AU1" s="157"/>
      <c r="AV1" s="157"/>
      <c r="AW1" s="157"/>
      <c r="AX1" s="157"/>
      <c r="AY1" s="157"/>
      <c r="AZ1" s="157"/>
    </row>
    <row r="2" spans="1:52" s="5" customFormat="1" ht="24" customHeight="1" x14ac:dyDescent="0.4">
      <c r="A2" s="743" t="s">
        <v>1</v>
      </c>
      <c r="B2" s="743"/>
      <c r="C2" s="743"/>
      <c r="D2" s="743"/>
      <c r="E2" s="743"/>
      <c r="F2" s="743"/>
      <c r="G2" s="1026" t="s">
        <v>2</v>
      </c>
      <c r="H2" s="1025" t="s">
        <v>151</v>
      </c>
      <c r="I2" s="1025"/>
      <c r="J2" s="1025"/>
      <c r="K2" s="1026"/>
      <c r="L2" s="746" t="str">
        <f>+сад!M2</f>
        <v>Компанеец И.В.</v>
      </c>
      <c r="M2" s="746"/>
      <c r="N2" s="746"/>
      <c r="O2" s="746"/>
      <c r="P2" s="173"/>
      <c r="Q2" s="172"/>
      <c r="R2" s="172"/>
      <c r="S2" s="172"/>
      <c r="T2" s="172"/>
      <c r="U2" s="172"/>
      <c r="V2" s="172"/>
      <c r="W2" s="172"/>
      <c r="X2" s="172"/>
      <c r="Y2" s="172"/>
      <c r="Z2" s="157"/>
      <c r="AA2" s="172"/>
      <c r="AB2" s="157"/>
      <c r="AC2" s="909"/>
      <c r="AD2" s="909"/>
      <c r="AE2" s="909"/>
      <c r="AF2" s="909"/>
      <c r="AG2" s="909"/>
      <c r="AH2" s="909"/>
      <c r="AI2" s="909"/>
      <c r="AJ2" s="909"/>
      <c r="AK2" s="909"/>
      <c r="AL2" s="909"/>
      <c r="AM2" s="909"/>
      <c r="AN2" s="909"/>
      <c r="AO2" s="909"/>
      <c r="AP2" s="909"/>
      <c r="AQ2" s="909"/>
      <c r="AR2" s="909"/>
      <c r="AS2" s="909"/>
      <c r="AT2" s="157"/>
      <c r="AU2" s="157"/>
      <c r="AV2" s="157"/>
      <c r="AW2" s="157"/>
      <c r="AX2" s="157"/>
      <c r="AY2" s="157"/>
      <c r="AZ2" s="157"/>
    </row>
    <row r="3" spans="1:52" s="5" customFormat="1" ht="12" customHeight="1" x14ac:dyDescent="0.25">
      <c r="A3" s="157" t="s">
        <v>2</v>
      </c>
      <c r="B3" s="157"/>
      <c r="C3" s="157" t="s">
        <v>2</v>
      </c>
      <c r="D3" s="157"/>
      <c r="E3" s="157" t="s">
        <v>2</v>
      </c>
      <c r="F3" s="157" t="s">
        <v>2</v>
      </c>
      <c r="G3" s="1025" t="s">
        <v>4</v>
      </c>
      <c r="H3" s="1025"/>
      <c r="I3" s="1025"/>
      <c r="J3" s="1025"/>
      <c r="K3" s="172"/>
      <c r="L3" s="910" t="s">
        <v>5</v>
      </c>
      <c r="M3" s="910"/>
      <c r="N3" s="910"/>
      <c r="O3" s="910"/>
      <c r="P3" s="174"/>
      <c r="Q3" s="172"/>
      <c r="R3" s="172"/>
      <c r="S3" s="172"/>
      <c r="T3" s="172"/>
      <c r="U3" s="172"/>
      <c r="V3" s="172"/>
      <c r="W3" s="172"/>
      <c r="X3" s="172"/>
      <c r="Y3" s="172"/>
      <c r="Z3" s="157"/>
      <c r="AA3" s="172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1:52" s="5" customFormat="1" ht="12.75" customHeight="1" x14ac:dyDescent="0.3">
      <c r="A4" s="157" t="s">
        <v>2</v>
      </c>
      <c r="B4" s="157" t="s">
        <v>2</v>
      </c>
      <c r="C4" s="157" t="s">
        <v>2</v>
      </c>
      <c r="D4" s="157" t="s">
        <v>2</v>
      </c>
      <c r="E4" s="157" t="s">
        <v>2</v>
      </c>
      <c r="F4" s="157" t="s">
        <v>2</v>
      </c>
      <c r="G4" s="157" t="s">
        <v>2</v>
      </c>
      <c r="H4" s="157"/>
      <c r="I4" s="157" t="s">
        <v>2</v>
      </c>
      <c r="J4" s="157"/>
      <c r="K4" s="157"/>
      <c r="L4" s="157" t="s">
        <v>2</v>
      </c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895" t="s">
        <v>6</v>
      </c>
      <c r="AN4" s="896"/>
      <c r="AO4" s="897"/>
      <c r="AP4" s="175"/>
      <c r="AQ4" s="898" t="s">
        <v>7</v>
      </c>
      <c r="AR4" s="899"/>
      <c r="AS4" s="900"/>
      <c r="AT4" s="157"/>
      <c r="AU4" s="157"/>
      <c r="AV4" s="157"/>
      <c r="AW4" s="157"/>
      <c r="AX4" s="157"/>
      <c r="AY4" s="157"/>
      <c r="AZ4" s="157"/>
    </row>
    <row r="5" spans="1:52" s="4" customFormat="1" ht="43.5" customHeight="1" x14ac:dyDescent="0.6">
      <c r="A5" s="901" t="str">
        <f>+сад!A5</f>
        <v>"22"  __05___ 2026г.</v>
      </c>
      <c r="B5" s="901"/>
      <c r="C5" s="901"/>
      <c r="D5" s="901"/>
      <c r="E5" s="901"/>
      <c r="F5" s="901"/>
      <c r="G5" s="157" t="s">
        <v>2</v>
      </c>
      <c r="H5" s="157"/>
      <c r="I5" s="157"/>
      <c r="J5" s="157"/>
      <c r="K5" s="157"/>
      <c r="L5" s="157" t="s">
        <v>2</v>
      </c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76"/>
      <c r="AN5" s="157"/>
      <c r="AO5" s="172"/>
      <c r="AP5" s="172"/>
      <c r="AQ5" s="902" t="s">
        <v>8</v>
      </c>
      <c r="AR5" s="903"/>
      <c r="AS5" s="904"/>
      <c r="AT5" s="157"/>
      <c r="AU5" s="157"/>
      <c r="AV5" s="157"/>
      <c r="AW5" s="157"/>
      <c r="AX5" s="157"/>
      <c r="AY5" s="157"/>
      <c r="AZ5" s="157"/>
    </row>
    <row r="6" spans="1:52" s="4" customFormat="1" ht="27.75" customHeight="1" x14ac:dyDescent="0.5">
      <c r="A6" s="157" t="s">
        <v>2</v>
      </c>
      <c r="B6" s="157" t="s">
        <v>2</v>
      </c>
      <c r="C6" s="157" t="s">
        <v>2</v>
      </c>
      <c r="D6" s="157" t="s">
        <v>2</v>
      </c>
      <c r="E6" s="157" t="s">
        <v>2</v>
      </c>
      <c r="F6" s="157" t="s">
        <v>2</v>
      </c>
      <c r="G6" s="157" t="s">
        <v>2</v>
      </c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77" t="s">
        <v>9</v>
      </c>
      <c r="AE6" s="905" t="str">
        <f>+сад!AJ6</f>
        <v>"22"  __05___ 2026г.</v>
      </c>
      <c r="AF6" s="905"/>
      <c r="AG6" s="905"/>
      <c r="AH6" s="905"/>
      <c r="AI6" s="905"/>
      <c r="AJ6" s="905"/>
      <c r="AK6" s="905"/>
      <c r="AL6" s="905"/>
      <c r="AM6" s="176"/>
      <c r="AN6" s="157"/>
      <c r="AO6" s="178" t="s">
        <v>10</v>
      </c>
      <c r="AP6" s="178"/>
      <c r="AQ6" s="902"/>
      <c r="AR6" s="903"/>
      <c r="AS6" s="904"/>
      <c r="AT6" s="157"/>
      <c r="AU6" s="157"/>
      <c r="AV6" s="157"/>
      <c r="AW6" s="157"/>
      <c r="AX6" s="157"/>
      <c r="AY6" s="157"/>
      <c r="AZ6" s="157"/>
    </row>
    <row r="7" spans="1:52" s="4" customFormat="1" ht="14.25" customHeight="1" x14ac:dyDescent="0.3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895" t="s">
        <v>11</v>
      </c>
      <c r="AE7" s="896"/>
      <c r="AF7" s="896"/>
      <c r="AG7" s="896"/>
      <c r="AH7" s="896"/>
      <c r="AI7" s="896"/>
      <c r="AJ7" s="896"/>
      <c r="AK7" s="896"/>
      <c r="AL7" s="896"/>
      <c r="AM7" s="896"/>
      <c r="AN7" s="896"/>
      <c r="AO7" s="178" t="s">
        <v>12</v>
      </c>
      <c r="AP7" s="178"/>
      <c r="AQ7" s="898"/>
      <c r="AR7" s="911"/>
      <c r="AS7" s="912"/>
      <c r="AT7" s="157"/>
      <c r="AU7" s="157"/>
      <c r="AV7" s="157"/>
      <c r="AW7" s="157"/>
      <c r="AX7" s="157"/>
      <c r="AY7" s="157"/>
      <c r="AZ7" s="157"/>
    </row>
    <row r="8" spans="1:52" s="4" customFormat="1" ht="14.25" customHeight="1" x14ac:dyDescent="0.3">
      <c r="A8" s="913" t="s">
        <v>13</v>
      </c>
      <c r="B8" s="884"/>
      <c r="C8" s="884"/>
      <c r="D8" s="884"/>
      <c r="E8" s="884"/>
      <c r="F8" s="885"/>
      <c r="G8" s="884"/>
      <c r="H8" s="884"/>
      <c r="I8" s="884"/>
      <c r="J8" s="884"/>
      <c r="K8" s="885"/>
      <c r="L8" s="913" t="s">
        <v>15</v>
      </c>
      <c r="M8" s="179"/>
      <c r="N8" s="179"/>
      <c r="O8" s="884" t="s">
        <v>16</v>
      </c>
      <c r="P8" s="884"/>
      <c r="Q8" s="884"/>
      <c r="R8" s="884"/>
      <c r="S8" s="884"/>
      <c r="T8" s="884"/>
      <c r="U8" s="885"/>
      <c r="V8" s="180"/>
      <c r="W8" s="458"/>
      <c r="X8" s="458"/>
      <c r="Y8" s="180"/>
      <c r="Z8" s="885"/>
      <c r="AA8" s="180"/>
      <c r="AB8" s="885"/>
      <c r="AC8" s="181"/>
      <c r="AD8" s="916" t="s">
        <v>43</v>
      </c>
      <c r="AE8" s="917"/>
      <c r="AF8" s="917"/>
      <c r="AG8" s="182"/>
      <c r="AH8" s="182"/>
      <c r="AI8" s="182"/>
      <c r="AJ8" s="182"/>
      <c r="AK8" s="182"/>
      <c r="AL8" s="918" t="str">
        <f>сад!AN8</f>
        <v>МБДОУ д/с "Чебурашка"</v>
      </c>
      <c r="AM8" s="918"/>
      <c r="AN8" s="918"/>
      <c r="AO8" s="178" t="s">
        <v>18</v>
      </c>
      <c r="AP8" s="178"/>
      <c r="AQ8" s="898"/>
      <c r="AR8" s="911"/>
      <c r="AS8" s="912"/>
      <c r="AT8" s="157"/>
      <c r="AU8" s="157"/>
      <c r="AV8" s="157"/>
      <c r="AW8" s="157"/>
      <c r="AX8" s="157"/>
      <c r="AY8" s="157"/>
      <c r="AZ8" s="157"/>
    </row>
    <row r="9" spans="1:52" s="4" customFormat="1" ht="14.25" customHeight="1" x14ac:dyDescent="0.3">
      <c r="A9" s="914"/>
      <c r="B9" s="888"/>
      <c r="C9" s="888"/>
      <c r="D9" s="888"/>
      <c r="E9" s="888"/>
      <c r="F9" s="889"/>
      <c r="G9" s="886"/>
      <c r="H9" s="886"/>
      <c r="I9" s="886"/>
      <c r="J9" s="886"/>
      <c r="K9" s="887"/>
      <c r="L9" s="915"/>
      <c r="M9" s="183"/>
      <c r="N9" s="183"/>
      <c r="O9" s="886"/>
      <c r="P9" s="886"/>
      <c r="Q9" s="886"/>
      <c r="R9" s="886"/>
      <c r="S9" s="886"/>
      <c r="T9" s="886"/>
      <c r="U9" s="887"/>
      <c r="V9" s="184"/>
      <c r="W9" s="460"/>
      <c r="X9" s="460"/>
      <c r="Y9" s="184"/>
      <c r="Z9" s="887"/>
      <c r="AA9" s="184"/>
      <c r="AB9" s="887"/>
      <c r="AC9" s="185"/>
      <c r="AD9" s="919" t="s">
        <v>19</v>
      </c>
      <c r="AE9" s="896"/>
      <c r="AF9" s="896"/>
      <c r="AG9" s="182"/>
      <c r="AH9" s="182"/>
      <c r="AI9" s="182"/>
      <c r="AJ9" s="182"/>
      <c r="AK9" s="182"/>
      <c r="AL9" s="918" t="str">
        <f>сад!AN9</f>
        <v>Краснообск, 72</v>
      </c>
      <c r="AM9" s="918"/>
      <c r="AN9" s="918"/>
      <c r="AO9" s="178" t="s">
        <v>20</v>
      </c>
      <c r="AP9" s="178"/>
      <c r="AQ9" s="898"/>
      <c r="AR9" s="911"/>
      <c r="AS9" s="912"/>
      <c r="AT9" s="157"/>
      <c r="AU9" s="157"/>
      <c r="AV9" s="157"/>
      <c r="AW9" s="157"/>
      <c r="AX9" s="157"/>
      <c r="AY9" s="157"/>
      <c r="AZ9" s="157"/>
    </row>
    <row r="10" spans="1:52" s="4" customFormat="1" ht="14.25" customHeight="1" x14ac:dyDescent="0.3">
      <c r="A10" s="913" t="s">
        <v>21</v>
      </c>
      <c r="B10" s="884"/>
      <c r="C10" s="885"/>
      <c r="D10" s="913" t="s">
        <v>22</v>
      </c>
      <c r="E10" s="884"/>
      <c r="F10" s="885"/>
      <c r="G10" s="886"/>
      <c r="H10" s="886"/>
      <c r="I10" s="886"/>
      <c r="J10" s="886"/>
      <c r="K10" s="887"/>
      <c r="L10" s="915"/>
      <c r="M10" s="183"/>
      <c r="N10" s="183"/>
      <c r="O10" s="886"/>
      <c r="P10" s="886"/>
      <c r="Q10" s="886"/>
      <c r="R10" s="886"/>
      <c r="S10" s="886"/>
      <c r="T10" s="886"/>
      <c r="U10" s="887"/>
      <c r="V10" s="184"/>
      <c r="W10" s="460"/>
      <c r="X10" s="460"/>
      <c r="Y10" s="184"/>
      <c r="Z10" s="887"/>
      <c r="AA10" s="184"/>
      <c r="AB10" s="887"/>
      <c r="AC10" s="186"/>
      <c r="AD10" s="917" t="s">
        <v>23</v>
      </c>
      <c r="AE10" s="917"/>
      <c r="AF10" s="917"/>
      <c r="AG10" s="917"/>
      <c r="AH10" s="917"/>
      <c r="AI10" s="917"/>
      <c r="AJ10" s="917"/>
      <c r="AK10" s="917"/>
      <c r="AL10" s="917"/>
      <c r="AM10" s="172"/>
      <c r="AN10" s="157"/>
      <c r="AO10" s="178" t="s">
        <v>24</v>
      </c>
      <c r="AP10" s="178"/>
      <c r="AQ10" s="898"/>
      <c r="AR10" s="911"/>
      <c r="AS10" s="912"/>
      <c r="AT10" s="157"/>
      <c r="AU10" s="157"/>
      <c r="AV10" s="157"/>
      <c r="AW10" s="157"/>
      <c r="AX10" s="157"/>
      <c r="AY10" s="157"/>
      <c r="AZ10" s="157"/>
    </row>
    <row r="11" spans="1:52" s="4" customFormat="1" ht="14.25" customHeight="1" x14ac:dyDescent="0.3">
      <c r="A11" s="915"/>
      <c r="B11" s="886"/>
      <c r="C11" s="887"/>
      <c r="D11" s="915"/>
      <c r="E11" s="886"/>
      <c r="F11" s="887"/>
      <c r="G11" s="886"/>
      <c r="H11" s="886"/>
      <c r="I11" s="886"/>
      <c r="J11" s="886"/>
      <c r="K11" s="887"/>
      <c r="L11" s="915"/>
      <c r="M11" s="183"/>
      <c r="N11" s="183"/>
      <c r="O11" s="886"/>
      <c r="P11" s="886"/>
      <c r="Q11" s="886"/>
      <c r="R11" s="886"/>
      <c r="S11" s="886"/>
      <c r="T11" s="886"/>
      <c r="U11" s="887"/>
      <c r="V11" s="184"/>
      <c r="W11" s="460"/>
      <c r="X11" s="460"/>
      <c r="Y11" s="184"/>
      <c r="Z11" s="887"/>
      <c r="AA11" s="184"/>
      <c r="AB11" s="887"/>
      <c r="AC11" s="185"/>
      <c r="AD11" s="916" t="s">
        <v>25</v>
      </c>
      <c r="AE11" s="907"/>
      <c r="AF11" s="907"/>
      <c r="AG11" s="187"/>
      <c r="AH11" s="172"/>
      <c r="AI11" s="172"/>
      <c r="AJ11" s="172"/>
      <c r="AK11" s="187"/>
      <c r="AL11" s="172"/>
      <c r="AM11" s="172"/>
      <c r="AN11" s="172"/>
      <c r="AO11" s="178" t="s">
        <v>26</v>
      </c>
      <c r="AP11" s="178"/>
      <c r="AQ11" s="898"/>
      <c r="AR11" s="911"/>
      <c r="AS11" s="912"/>
      <c r="AT11" s="157"/>
      <c r="AU11" s="157"/>
      <c r="AV11" s="157"/>
      <c r="AW11" s="157"/>
      <c r="AX11" s="157"/>
      <c r="AY11" s="157"/>
      <c r="AZ11" s="157"/>
    </row>
    <row r="12" spans="1:52" s="4" customFormat="1" ht="14.25" customHeight="1" x14ac:dyDescent="0.3">
      <c r="A12" s="914"/>
      <c r="B12" s="888"/>
      <c r="C12" s="889"/>
      <c r="D12" s="914"/>
      <c r="E12" s="888"/>
      <c r="F12" s="889"/>
      <c r="G12" s="888"/>
      <c r="H12" s="888"/>
      <c r="I12" s="888"/>
      <c r="J12" s="888"/>
      <c r="K12" s="889"/>
      <c r="L12" s="914"/>
      <c r="M12" s="188"/>
      <c r="N12" s="188"/>
      <c r="O12" s="888"/>
      <c r="P12" s="888"/>
      <c r="Q12" s="888"/>
      <c r="R12" s="888"/>
      <c r="S12" s="888"/>
      <c r="T12" s="888"/>
      <c r="U12" s="889"/>
      <c r="V12" s="189"/>
      <c r="W12" s="459"/>
      <c r="X12" s="459"/>
      <c r="Y12" s="189"/>
      <c r="Z12" s="889"/>
      <c r="AA12" s="189"/>
      <c r="AB12" s="889"/>
      <c r="AC12" s="185"/>
      <c r="AD12" s="190" t="s">
        <v>27</v>
      </c>
      <c r="AE12" s="178"/>
      <c r="AF12" s="178"/>
      <c r="AG12" s="178"/>
      <c r="AH12" s="178"/>
      <c r="AI12" s="178"/>
      <c r="AJ12" s="178"/>
      <c r="AK12" s="178"/>
      <c r="AL12" s="178"/>
      <c r="AM12" s="920" t="str">
        <f>сад!AO12</f>
        <v>Якушева Н.Е.</v>
      </c>
      <c r="AN12" s="920"/>
      <c r="AO12" s="172"/>
      <c r="AP12" s="172"/>
      <c r="AQ12" s="898"/>
      <c r="AR12" s="911"/>
      <c r="AS12" s="912"/>
      <c r="AT12" s="157"/>
      <c r="AU12" s="157"/>
      <c r="AV12" s="157"/>
      <c r="AW12" s="157"/>
      <c r="AX12" s="157"/>
      <c r="AY12" s="157"/>
      <c r="AZ12" s="157"/>
    </row>
    <row r="13" spans="1:52" s="4" customFormat="1" ht="10.5" customHeight="1" x14ac:dyDescent="0.25">
      <c r="A13" s="881">
        <v>1</v>
      </c>
      <c r="B13" s="882"/>
      <c r="C13" s="883"/>
      <c r="D13" s="881">
        <v>2</v>
      </c>
      <c r="E13" s="882"/>
      <c r="F13" s="883"/>
      <c r="G13" s="882"/>
      <c r="H13" s="882"/>
      <c r="I13" s="882"/>
      <c r="J13" s="882"/>
      <c r="K13" s="883"/>
      <c r="L13" s="191">
        <v>4</v>
      </c>
      <c r="M13" s="192"/>
      <c r="N13" s="192"/>
      <c r="O13" s="882">
        <v>5</v>
      </c>
      <c r="P13" s="882"/>
      <c r="Q13" s="882"/>
      <c r="R13" s="882"/>
      <c r="S13" s="882"/>
      <c r="T13" s="882"/>
      <c r="U13" s="883"/>
      <c r="V13" s="193"/>
      <c r="W13" s="461"/>
      <c r="X13" s="461"/>
      <c r="Y13" s="193"/>
      <c r="Z13" s="193"/>
      <c r="AA13" s="193"/>
      <c r="AB13" s="193"/>
      <c r="AC13" s="172"/>
      <c r="AD13" s="157"/>
      <c r="AE13" s="157"/>
      <c r="AF13" s="157"/>
      <c r="AG13" s="157"/>
      <c r="AH13" s="157"/>
      <c r="AI13" s="157"/>
      <c r="AJ13" s="157"/>
      <c r="AK13" s="157"/>
      <c r="AL13" s="157"/>
      <c r="AM13" s="194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2" s="4" customFormat="1" ht="55.5" customHeight="1" x14ac:dyDescent="0.25">
      <c r="A14" s="890" t="s">
        <v>2</v>
      </c>
      <c r="B14" s="891"/>
      <c r="C14" s="892"/>
      <c r="D14" s="890" t="s">
        <v>2</v>
      </c>
      <c r="E14" s="891"/>
      <c r="F14" s="892"/>
      <c r="G14" s="788" t="s">
        <v>63</v>
      </c>
      <c r="H14" s="788"/>
      <c r="I14" s="788"/>
      <c r="J14" s="788"/>
      <c r="K14" s="789"/>
      <c r="L14" s="594">
        <v>15</v>
      </c>
      <c r="M14" s="448"/>
      <c r="N14" s="195"/>
      <c r="O14" s="882"/>
      <c r="P14" s="882"/>
      <c r="Q14" s="882"/>
      <c r="R14" s="882"/>
      <c r="S14" s="882"/>
      <c r="T14" s="882"/>
      <c r="U14" s="883"/>
      <c r="V14" s="193"/>
      <c r="W14" s="461"/>
      <c r="X14" s="461"/>
      <c r="Y14" s="193"/>
      <c r="Z14" s="196"/>
      <c r="AA14" s="193"/>
      <c r="AB14" s="196"/>
      <c r="AC14" s="19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2" s="4" customFormat="1" ht="13.5" customHeight="1" x14ac:dyDescent="0.25">
      <c r="A15" s="890" t="s">
        <v>2</v>
      </c>
      <c r="B15" s="891"/>
      <c r="C15" s="892"/>
      <c r="D15" s="890" t="s">
        <v>2</v>
      </c>
      <c r="E15" s="891"/>
      <c r="F15" s="892"/>
      <c r="G15" s="882"/>
      <c r="H15" s="882"/>
      <c r="I15" s="882"/>
      <c r="J15" s="882"/>
      <c r="K15" s="883"/>
      <c r="L15" s="197"/>
      <c r="M15" s="376"/>
      <c r="N15" s="198"/>
      <c r="O15" s="882"/>
      <c r="P15" s="882"/>
      <c r="Q15" s="882"/>
      <c r="R15" s="882"/>
      <c r="S15" s="882"/>
      <c r="T15" s="882"/>
      <c r="U15" s="883"/>
      <c r="V15" s="193"/>
      <c r="W15" s="461"/>
      <c r="X15" s="461"/>
      <c r="Y15" s="193"/>
      <c r="Z15" s="196"/>
      <c r="AA15" s="193"/>
      <c r="AB15" s="196"/>
      <c r="AC15" s="19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2" s="4" customFormat="1" ht="12" customHeight="1" x14ac:dyDescent="0.25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7"/>
      <c r="M16" s="198"/>
      <c r="N16" s="198"/>
      <c r="O16" s="882"/>
      <c r="P16" s="882"/>
      <c r="Q16" s="882"/>
      <c r="R16" s="882"/>
      <c r="S16" s="882"/>
      <c r="T16" s="882"/>
      <c r="U16" s="883"/>
      <c r="V16" s="193"/>
      <c r="W16" s="461"/>
      <c r="X16" s="461"/>
      <c r="Y16" s="193"/>
      <c r="Z16" s="193"/>
      <c r="AA16" s="193"/>
      <c r="AB16" s="193"/>
      <c r="AC16" s="19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4" s="4" customFormat="1" ht="15" customHeight="1" x14ac:dyDescent="0.2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4" s="4" customFormat="1" ht="21.75" customHeight="1" x14ac:dyDescent="0.25">
      <c r="A18" s="843" t="s">
        <v>28</v>
      </c>
      <c r="B18" s="844"/>
      <c r="C18" s="844"/>
      <c r="D18" s="844"/>
      <c r="E18" s="844"/>
      <c r="F18" s="894" t="s">
        <v>29</v>
      </c>
      <c r="G18" s="864" t="s">
        <v>2</v>
      </c>
      <c r="H18" s="865"/>
      <c r="I18" s="865"/>
      <c r="J18" s="865"/>
      <c r="K18" s="865"/>
      <c r="L18" s="865"/>
      <c r="M18" s="865"/>
      <c r="N18" s="865"/>
      <c r="O18" s="865"/>
      <c r="P18" s="865"/>
      <c r="Q18" s="865"/>
      <c r="R18" s="865"/>
      <c r="S18" s="865"/>
      <c r="T18" s="865"/>
      <c r="U18" s="865"/>
      <c r="V18" s="865"/>
      <c r="W18" s="865"/>
      <c r="X18" s="865"/>
      <c r="Y18" s="865"/>
      <c r="Z18" s="865"/>
      <c r="AA18" s="865"/>
      <c r="AB18" s="865"/>
      <c r="AC18" s="877"/>
      <c r="AD18" s="877"/>
      <c r="AE18" s="877"/>
      <c r="AF18" s="877"/>
      <c r="AG18" s="877"/>
      <c r="AH18" s="877"/>
      <c r="AI18" s="877"/>
      <c r="AJ18" s="877"/>
      <c r="AK18" s="877"/>
      <c r="AL18" s="877"/>
      <c r="AM18" s="877"/>
      <c r="AN18" s="877"/>
      <c r="AO18" s="877"/>
      <c r="AP18" s="877"/>
      <c r="AQ18" s="877"/>
      <c r="AR18" s="877"/>
      <c r="AS18" s="877"/>
      <c r="AT18" s="878"/>
      <c r="AU18" s="864" t="s">
        <v>32</v>
      </c>
      <c r="AV18" s="865"/>
      <c r="AW18" s="865"/>
      <c r="AX18" s="865"/>
      <c r="AY18" s="865"/>
      <c r="AZ18" s="865"/>
      <c r="BA18" s="866"/>
      <c r="BB18" s="157"/>
    </row>
    <row r="19" spans="1:54" s="4" customFormat="1" ht="39" customHeight="1" x14ac:dyDescent="0.25">
      <c r="A19" s="844"/>
      <c r="B19" s="844"/>
      <c r="C19" s="844"/>
      <c r="D19" s="844"/>
      <c r="E19" s="844"/>
      <c r="F19" s="894"/>
      <c r="G19" s="874" t="s">
        <v>33</v>
      </c>
      <c r="H19" s="874"/>
      <c r="I19" s="874"/>
      <c r="J19" s="874"/>
      <c r="K19" s="874"/>
      <c r="L19" s="874"/>
      <c r="M19" s="874" t="s">
        <v>34</v>
      </c>
      <c r="N19" s="874"/>
      <c r="O19" s="874"/>
      <c r="P19" s="874"/>
      <c r="Q19" s="874"/>
      <c r="R19" s="874"/>
      <c r="S19" s="874"/>
      <c r="T19" s="874"/>
      <c r="U19" s="874"/>
      <c r="V19" s="874"/>
      <c r="W19" s="874"/>
      <c r="X19" s="874"/>
      <c r="Y19" s="874"/>
      <c r="Z19" s="874"/>
      <c r="AA19" s="874"/>
      <c r="AB19" s="874"/>
      <c r="AC19" s="944" t="str">
        <f>сад!AF19</f>
        <v>Полдник</v>
      </c>
      <c r="AD19" s="944"/>
      <c r="AE19" s="944"/>
      <c r="AF19" s="944"/>
      <c r="AG19" s="945"/>
      <c r="AH19" s="945"/>
      <c r="AI19" s="944" t="str">
        <f>сад!AJ19</f>
        <v>Ужин</v>
      </c>
      <c r="AJ19" s="944"/>
      <c r="AK19" s="944"/>
      <c r="AL19" s="944"/>
      <c r="AM19" s="944"/>
      <c r="AN19" s="944"/>
      <c r="AO19" s="944"/>
      <c r="AP19" s="944"/>
      <c r="AQ19" s="944"/>
      <c r="AR19" s="944"/>
      <c r="AS19" s="944"/>
      <c r="AT19" s="944"/>
      <c r="AU19" s="866" t="s">
        <v>35</v>
      </c>
      <c r="AV19" s="867"/>
      <c r="AW19" s="867"/>
      <c r="AX19" s="867"/>
      <c r="AY19" s="867"/>
      <c r="AZ19" s="867"/>
      <c r="BA19" s="867"/>
      <c r="BB19" s="157"/>
    </row>
    <row r="20" spans="1:54" s="4" customFormat="1" ht="12" customHeight="1" x14ac:dyDescent="0.25">
      <c r="A20" s="844"/>
      <c r="B20" s="844"/>
      <c r="C20" s="844"/>
      <c r="D20" s="844"/>
      <c r="E20" s="844"/>
      <c r="F20" s="894"/>
      <c r="G20" s="874"/>
      <c r="H20" s="874"/>
      <c r="I20" s="874"/>
      <c r="J20" s="874"/>
      <c r="K20" s="874"/>
      <c r="L20" s="874"/>
      <c r="M20" s="874"/>
      <c r="N20" s="874"/>
      <c r="O20" s="874"/>
      <c r="P20" s="874"/>
      <c r="Q20" s="874"/>
      <c r="R20" s="874"/>
      <c r="S20" s="874"/>
      <c r="T20" s="874"/>
      <c r="U20" s="874"/>
      <c r="V20" s="874"/>
      <c r="W20" s="874"/>
      <c r="X20" s="874"/>
      <c r="Y20" s="874"/>
      <c r="Z20" s="874"/>
      <c r="AA20" s="874"/>
      <c r="AB20" s="874"/>
      <c r="AC20" s="944"/>
      <c r="AD20" s="944"/>
      <c r="AE20" s="944"/>
      <c r="AF20" s="944"/>
      <c r="AG20" s="945"/>
      <c r="AH20" s="945"/>
      <c r="AI20" s="944"/>
      <c r="AJ20" s="944"/>
      <c r="AK20" s="944"/>
      <c r="AL20" s="944"/>
      <c r="AM20" s="944"/>
      <c r="AN20" s="944"/>
      <c r="AO20" s="944"/>
      <c r="AP20" s="944"/>
      <c r="AQ20" s="944"/>
      <c r="AR20" s="944"/>
      <c r="AS20" s="944"/>
      <c r="AT20" s="944"/>
      <c r="AU20" s="866" t="s">
        <v>36</v>
      </c>
      <c r="AV20" s="867"/>
      <c r="AW20" s="867"/>
      <c r="AX20" s="868" t="s">
        <v>37</v>
      </c>
      <c r="AY20" s="867"/>
      <c r="AZ20" s="867"/>
      <c r="BA20" s="867"/>
      <c r="BB20" s="157"/>
    </row>
    <row r="21" spans="1:54" s="4" customFormat="1" ht="341.25" customHeight="1" x14ac:dyDescent="0.25">
      <c r="A21" s="844"/>
      <c r="B21" s="844"/>
      <c r="C21" s="844"/>
      <c r="D21" s="844"/>
      <c r="E21" s="844"/>
      <c r="F21" s="894"/>
      <c r="G21" s="818" t="str">
        <f>сад!H21</f>
        <v>Каша молочная ячневая</v>
      </c>
      <c r="H21" s="819"/>
      <c r="I21" s="818" t="str">
        <f>сад!J21</f>
        <v>Бутерброд с повидлом</v>
      </c>
      <c r="J21" s="819"/>
      <c r="K21" s="893" t="str">
        <f>сад!L21</f>
        <v>Чай с молоком и сахаром</v>
      </c>
      <c r="L21" s="818"/>
      <c r="M21" s="818" t="str">
        <f>сад!N21</f>
        <v>Борщ на кур/бул</v>
      </c>
      <c r="N21" s="819"/>
      <c r="O21" s="893" t="str">
        <f>сад!P21</f>
        <v>Ежики (Тефтели) из курицы</v>
      </c>
      <c r="P21" s="893"/>
      <c r="Q21" s="818" t="str">
        <f>сад!R21</f>
        <v xml:space="preserve">Плов из курицы </v>
      </c>
      <c r="R21" s="819"/>
      <c r="S21" s="818">
        <f>сад!T21</f>
        <v>0</v>
      </c>
      <c r="T21" s="819"/>
      <c r="U21" s="875" t="str">
        <f>сад!V21</f>
        <v>Салат из св.помидоров и огурцов</v>
      </c>
      <c r="V21" s="876"/>
      <c r="W21" s="818" t="str">
        <f>сад!X21</f>
        <v>Кисель из облепихи</v>
      </c>
      <c r="X21" s="819"/>
      <c r="Y21" s="818" t="str">
        <f>сад!Z21</f>
        <v>Хлеб пшеничный</v>
      </c>
      <c r="Z21" s="819"/>
      <c r="AA21" s="818" t="str">
        <f>сад!AB21</f>
        <v>Хлеб "Ново-украинский" / Хлеб пшеничный</v>
      </c>
      <c r="AB21" s="819"/>
      <c r="AC21" s="875" t="str">
        <f>сад!AF21</f>
        <v>Печенье</v>
      </c>
      <c r="AD21" s="876"/>
      <c r="AE21" s="875" t="str">
        <f>сад!AH21</f>
        <v>Кисломолочный напиток (Йогурт)</v>
      </c>
      <c r="AF21" s="876"/>
      <c r="AG21" s="875"/>
      <c r="AH21" s="876"/>
      <c r="AI21" s="875" t="str">
        <f>сад!AJ21</f>
        <v xml:space="preserve">Булочка творожная </v>
      </c>
      <c r="AJ21" s="876"/>
      <c r="AK21" s="946" t="str">
        <f>сад!AL21</f>
        <v>Суп молочный с крупой</v>
      </c>
      <c r="AL21" s="947"/>
      <c r="AM21" s="948" t="str">
        <f>сад!AN21</f>
        <v>Чай с сахаром</v>
      </c>
      <c r="AN21" s="946"/>
      <c r="AO21" s="880"/>
      <c r="AP21" s="880"/>
      <c r="AQ21" s="879"/>
      <c r="AR21" s="879"/>
      <c r="AS21" s="879"/>
      <c r="AT21" s="879"/>
      <c r="AU21" s="866"/>
      <c r="AV21" s="867"/>
      <c r="AW21" s="867"/>
      <c r="AX21" s="869"/>
      <c r="AY21" s="867"/>
      <c r="AZ21" s="867"/>
      <c r="BA21" s="867"/>
      <c r="BB21" s="157"/>
    </row>
    <row r="22" spans="1:54" ht="26.25" customHeight="1" x14ac:dyDescent="0.25">
      <c r="A22" s="845">
        <v>1</v>
      </c>
      <c r="B22" s="845"/>
      <c r="C22" s="845"/>
      <c r="D22" s="845"/>
      <c r="E22" s="845"/>
      <c r="F22" s="277">
        <v>2</v>
      </c>
      <c r="G22" s="277">
        <v>4</v>
      </c>
      <c r="H22" s="158">
        <v>5</v>
      </c>
      <c r="I22" s="277">
        <v>6</v>
      </c>
      <c r="J22" s="158">
        <v>7</v>
      </c>
      <c r="K22" s="346"/>
      <c r="L22" s="164"/>
      <c r="M22" s="277">
        <v>12</v>
      </c>
      <c r="N22" s="158">
        <v>13</v>
      </c>
      <c r="O22" s="159"/>
      <c r="P22" s="158"/>
      <c r="Q22" s="277">
        <v>14</v>
      </c>
      <c r="R22" s="158">
        <v>15</v>
      </c>
      <c r="S22" s="277">
        <v>16</v>
      </c>
      <c r="T22" s="158">
        <v>17</v>
      </c>
      <c r="U22" s="276"/>
      <c r="V22" s="158"/>
      <c r="W22" s="462"/>
      <c r="X22" s="158"/>
      <c r="Y22" s="277">
        <v>18</v>
      </c>
      <c r="Z22" s="158">
        <v>19</v>
      </c>
      <c r="AA22" s="277">
        <v>20</v>
      </c>
      <c r="AB22" s="158">
        <v>21</v>
      </c>
      <c r="AC22" s="295">
        <v>22</v>
      </c>
      <c r="AD22" s="158">
        <v>23</v>
      </c>
      <c r="AE22" s="335">
        <v>36</v>
      </c>
      <c r="AF22" s="160">
        <v>37</v>
      </c>
      <c r="AG22" s="159"/>
      <c r="AH22" s="158"/>
      <c r="AI22" s="449">
        <v>28</v>
      </c>
      <c r="AJ22" s="93">
        <v>29</v>
      </c>
      <c r="AK22" s="449">
        <v>22</v>
      </c>
      <c r="AL22" s="93">
        <v>23</v>
      </c>
      <c r="AM22" s="339">
        <v>36</v>
      </c>
      <c r="AN22" s="158">
        <v>37</v>
      </c>
      <c r="AO22" s="338"/>
      <c r="AP22" s="164"/>
      <c r="AQ22" s="338"/>
      <c r="AR22" s="164"/>
      <c r="AS22" s="338"/>
      <c r="AT22" s="164"/>
      <c r="AU22" s="870">
        <v>46</v>
      </c>
      <c r="AV22" s="870"/>
      <c r="AW22" s="870"/>
      <c r="AX22" s="277">
        <v>47</v>
      </c>
      <c r="AY22" s="870"/>
      <c r="AZ22" s="870"/>
      <c r="BA22" s="870"/>
      <c r="BB22" s="161"/>
    </row>
    <row r="23" spans="1:54" s="1" customFormat="1" ht="37.5" customHeight="1" x14ac:dyDescent="0.25">
      <c r="A23" s="804" t="s">
        <v>38</v>
      </c>
      <c r="B23" s="805"/>
      <c r="C23" s="805"/>
      <c r="D23" s="805"/>
      <c r="E23" s="806"/>
      <c r="F23" s="275" t="s">
        <v>2</v>
      </c>
      <c r="G23" s="323"/>
      <c r="H23" s="324">
        <f>+$L$14</f>
        <v>15</v>
      </c>
      <c r="I23" s="325"/>
      <c r="J23" s="324">
        <f>+$L$14</f>
        <v>15</v>
      </c>
      <c r="K23" s="326"/>
      <c r="L23" s="324">
        <f>L14</f>
        <v>15</v>
      </c>
      <c r="M23" s="325"/>
      <c r="N23" s="324">
        <f>+$L$14</f>
        <v>15</v>
      </c>
      <c r="O23" s="326"/>
      <c r="P23" s="324">
        <f>L14</f>
        <v>15</v>
      </c>
      <c r="Q23" s="325"/>
      <c r="R23" s="324">
        <f>+$L$14</f>
        <v>15</v>
      </c>
      <c r="S23" s="326"/>
      <c r="T23" s="324">
        <f>+$L$14</f>
        <v>15</v>
      </c>
      <c r="U23" s="327"/>
      <c r="V23" s="324">
        <f>L14</f>
        <v>15</v>
      </c>
      <c r="W23" s="327"/>
      <c r="X23" s="324"/>
      <c r="Y23" s="325"/>
      <c r="Z23" s="324">
        <f>+$L$14</f>
        <v>15</v>
      </c>
      <c r="AA23" s="325"/>
      <c r="AB23" s="324">
        <f>+$L$14</f>
        <v>15</v>
      </c>
      <c r="AC23" s="325"/>
      <c r="AD23" s="324">
        <f>+$L$14</f>
        <v>15</v>
      </c>
      <c r="AE23" s="326"/>
      <c r="AF23" s="328">
        <f>L14</f>
        <v>15</v>
      </c>
      <c r="AG23" s="326"/>
      <c r="AH23" s="324">
        <f>L14</f>
        <v>15</v>
      </c>
      <c r="AI23" s="100"/>
      <c r="AJ23" s="99">
        <f>L14</f>
        <v>15</v>
      </c>
      <c r="AK23" s="100"/>
      <c r="AL23" s="99">
        <f>L14</f>
        <v>15</v>
      </c>
      <c r="AM23" s="326"/>
      <c r="AN23" s="324">
        <f>L14</f>
        <v>15</v>
      </c>
      <c r="AO23" s="326"/>
      <c r="AP23" s="324">
        <f>L14</f>
        <v>15</v>
      </c>
      <c r="AQ23" s="163"/>
      <c r="AR23" s="162"/>
      <c r="AS23" s="163"/>
      <c r="AT23" s="162"/>
      <c r="AU23" s="862"/>
      <c r="AV23" s="862"/>
      <c r="AW23" s="862"/>
      <c r="AX23" s="275"/>
      <c r="AY23" s="871"/>
      <c r="AZ23" s="872"/>
      <c r="BA23" s="873"/>
      <c r="BB23" s="161"/>
    </row>
    <row r="24" spans="1:54" s="1" customFormat="1" ht="34.5" x14ac:dyDescent="0.25">
      <c r="A24" s="848" t="s">
        <v>39</v>
      </c>
      <c r="B24" s="848"/>
      <c r="C24" s="848"/>
      <c r="D24" s="848"/>
      <c r="E24" s="848"/>
      <c r="F24" s="275" t="s">
        <v>2</v>
      </c>
      <c r="G24" s="359"/>
      <c r="H24" s="279">
        <v>150</v>
      </c>
      <c r="I24" s="280"/>
      <c r="J24" s="279">
        <v>35</v>
      </c>
      <c r="K24" s="281"/>
      <c r="L24" s="279">
        <v>150</v>
      </c>
      <c r="M24" s="280"/>
      <c r="N24" s="279">
        <v>150</v>
      </c>
      <c r="O24" s="281"/>
      <c r="P24" s="279">
        <v>70</v>
      </c>
      <c r="Q24" s="280"/>
      <c r="R24" s="279">
        <v>150</v>
      </c>
      <c r="S24" s="281"/>
      <c r="T24" s="279">
        <v>20</v>
      </c>
      <c r="U24" s="280"/>
      <c r="V24" s="279">
        <v>30</v>
      </c>
      <c r="W24" s="280"/>
      <c r="X24" s="279">
        <v>150</v>
      </c>
      <c r="Y24" s="280"/>
      <c r="Z24" s="279">
        <v>30</v>
      </c>
      <c r="AA24" s="280"/>
      <c r="AB24" s="279" t="s">
        <v>135</v>
      </c>
      <c r="AC24" s="280"/>
      <c r="AD24" s="279">
        <f>сад!AG24</f>
        <v>30</v>
      </c>
      <c r="AE24" s="281"/>
      <c r="AF24" s="950">
        <v>180</v>
      </c>
      <c r="AG24" s="281"/>
      <c r="AH24" s="279"/>
      <c r="AI24" s="106"/>
      <c r="AJ24" s="105">
        <v>50</v>
      </c>
      <c r="AK24" s="106"/>
      <c r="AL24" s="105">
        <v>150</v>
      </c>
      <c r="AM24" s="281"/>
      <c r="AN24" s="279">
        <v>150</v>
      </c>
      <c r="AO24" s="330"/>
      <c r="AP24" s="329"/>
      <c r="AQ24" s="165"/>
      <c r="AR24" s="164"/>
      <c r="AS24" s="165"/>
      <c r="AT24" s="164"/>
      <c r="AU24" s="861"/>
      <c r="AV24" s="861"/>
      <c r="AW24" s="861"/>
      <c r="AX24" s="268"/>
      <c r="AY24" s="862"/>
      <c r="AZ24" s="862"/>
      <c r="BA24" s="862"/>
      <c r="BB24" s="161"/>
    </row>
    <row r="25" spans="1:54" s="1" customFormat="1" ht="39" customHeight="1" x14ac:dyDescent="0.25">
      <c r="A25" s="1017">
        <f>сад!A25</f>
        <v>0</v>
      </c>
      <c r="B25" s="1018"/>
      <c r="C25" s="1018"/>
      <c r="D25" s="1018"/>
      <c r="E25" s="1019"/>
      <c r="F25" s="334"/>
      <c r="G25" s="359"/>
      <c r="H25" s="284">
        <f>+G25*$L$14/1000</f>
        <v>0</v>
      </c>
      <c r="I25" s="280"/>
      <c r="J25" s="284">
        <f>+I25*$L$14/1000</f>
        <v>0</v>
      </c>
      <c r="K25" s="281"/>
      <c r="L25" s="284">
        <f>+K25*$L$14/1000</f>
        <v>0</v>
      </c>
      <c r="M25" s="390"/>
      <c r="N25" s="284">
        <f>+M25*$L$14/1000</f>
        <v>0</v>
      </c>
      <c r="O25" s="400"/>
      <c r="P25" s="284">
        <f>+O25*$L$14/1000</f>
        <v>0</v>
      </c>
      <c r="Q25" s="409"/>
      <c r="R25" s="284">
        <f>+Q25*$L$14/1000</f>
        <v>0</v>
      </c>
      <c r="S25" s="399"/>
      <c r="T25" s="286">
        <f>+S25*$L$14/1000</f>
        <v>0</v>
      </c>
      <c r="U25" s="280"/>
      <c r="V25" s="284">
        <f>+U25*$L$14/1000</f>
        <v>0</v>
      </c>
      <c r="W25" s="394"/>
      <c r="X25" s="284">
        <f>+W25*$L$14/1000</f>
        <v>0</v>
      </c>
      <c r="Y25" s="280"/>
      <c r="Z25" s="286">
        <f>+Y25*$L$14/1000</f>
        <v>0</v>
      </c>
      <c r="AA25" s="280"/>
      <c r="AB25" s="284">
        <f>+AA25*$L$14/1000</f>
        <v>0</v>
      </c>
      <c r="AC25" s="564"/>
      <c r="AD25" s="286">
        <f t="shared" ref="AD25:AD62" si="0">+AC25*$L$14/1000</f>
        <v>0</v>
      </c>
      <c r="AE25" s="281"/>
      <c r="AF25" s="284">
        <f>+AE25*$L$14/1000</f>
        <v>0</v>
      </c>
      <c r="AG25" s="280"/>
      <c r="AH25" s="284">
        <f>+AG25*$L$14/1000</f>
        <v>0</v>
      </c>
      <c r="AI25" s="399"/>
      <c r="AJ25" s="205">
        <f>+AI25*$L$14/1000</f>
        <v>0</v>
      </c>
      <c r="AK25" s="399"/>
      <c r="AL25" s="205">
        <f>+AK25*$L$14/1000</f>
        <v>0</v>
      </c>
      <c r="AM25" s="281"/>
      <c r="AN25" s="284">
        <f>+AM25*$L$14/1000</f>
        <v>0</v>
      </c>
      <c r="AO25" s="330"/>
      <c r="AP25" s="331">
        <f>+AO25*$L$14/1000</f>
        <v>0</v>
      </c>
      <c r="AQ25" s="165"/>
      <c r="AR25" s="164"/>
      <c r="AS25" s="165"/>
      <c r="AT25" s="164"/>
      <c r="AU25" s="1023">
        <f>H25+J25+L25+N25+R25+V25+X25+AB25+AF25+AJ25+AL25+AN25+AD25</f>
        <v>0</v>
      </c>
      <c r="AV25" s="1023"/>
      <c r="AW25" s="1023"/>
      <c r="AX25" s="333"/>
      <c r="AY25" s="334"/>
      <c r="AZ25" s="334"/>
      <c r="BA25" s="334"/>
      <c r="BB25" s="161"/>
    </row>
    <row r="26" spans="1:54" s="1" customFormat="1" ht="39" customHeight="1" x14ac:dyDescent="0.25">
      <c r="A26" s="1017" t="str">
        <f>сад!A26</f>
        <v>Батон</v>
      </c>
      <c r="B26" s="1018"/>
      <c r="C26" s="1018"/>
      <c r="D26" s="1018"/>
      <c r="E26" s="1019"/>
      <c r="F26" s="274"/>
      <c r="G26" s="283"/>
      <c r="H26" s="284">
        <f t="shared" ref="H26:H62" si="1">+G26*$L$14/1000</f>
        <v>0</v>
      </c>
      <c r="I26" s="283">
        <v>30</v>
      </c>
      <c r="J26" s="284">
        <f t="shared" ref="J26:J62" si="2">+I26*$L$14/1000</f>
        <v>0.45</v>
      </c>
      <c r="K26" s="287"/>
      <c r="L26" s="284">
        <f t="shared" ref="L26:L62" si="3">+K26*$L$14/1000</f>
        <v>0</v>
      </c>
      <c r="M26" s="560"/>
      <c r="N26" s="284">
        <f t="shared" ref="N26:N62" si="4">+M26*$L$14/1000</f>
        <v>0</v>
      </c>
      <c r="O26" s="403"/>
      <c r="P26" s="284">
        <f t="shared" ref="P26:P62" si="5">+O26*$L$14/1000</f>
        <v>0</v>
      </c>
      <c r="Q26" s="409"/>
      <c r="R26" s="284">
        <f t="shared" ref="R26:R62" si="6">+Q26*$L$14/1000</f>
        <v>0</v>
      </c>
      <c r="S26" s="402"/>
      <c r="T26" s="286">
        <f t="shared" ref="T26:T62" si="7">+S26*$L$14/1000</f>
        <v>0</v>
      </c>
      <c r="U26" s="391"/>
      <c r="V26" s="284">
        <f t="shared" ref="V26:V62" si="8">+U26*$L$14/1000</f>
        <v>0</v>
      </c>
      <c r="W26" s="394"/>
      <c r="X26" s="284">
        <f t="shared" ref="X26:X62" si="9">+W26*$L$14/1000</f>
        <v>0</v>
      </c>
      <c r="Y26" s="285"/>
      <c r="Z26" s="286">
        <f t="shared" ref="Z26:Z62" si="10">+Y26*$L$14/1000</f>
        <v>0</v>
      </c>
      <c r="AA26" s="285"/>
      <c r="AB26" s="284">
        <f t="shared" ref="AB26:AB62" si="11">+AA26*$L$14/1000</f>
        <v>0</v>
      </c>
      <c r="AC26" s="564"/>
      <c r="AD26" s="286">
        <f t="shared" si="0"/>
        <v>0</v>
      </c>
      <c r="AE26" s="288"/>
      <c r="AF26" s="284">
        <f t="shared" ref="AF26:AF62" si="12">+AE26*$L$14/1000</f>
        <v>0</v>
      </c>
      <c r="AG26" s="283"/>
      <c r="AH26" s="284">
        <f t="shared" ref="AH26:AH52" si="13">+AG26*$L$14/1000</f>
        <v>0</v>
      </c>
      <c r="AI26" s="399"/>
      <c r="AJ26" s="205">
        <f t="shared" ref="AJ26:AJ62" si="14">+AI26*$L$14/1000</f>
        <v>0</v>
      </c>
      <c r="AK26" s="399"/>
      <c r="AL26" s="205">
        <f t="shared" ref="AL26:AL62" si="15">+AK26*$L$14/1000</f>
        <v>0</v>
      </c>
      <c r="AM26" s="288"/>
      <c r="AN26" s="284">
        <f t="shared" ref="AN26:AN62" si="16">+AM26*$L$14/1000</f>
        <v>0</v>
      </c>
      <c r="AO26" s="318"/>
      <c r="AP26" s="331">
        <f t="shared" ref="AP26:AP52" si="17">+AO26*$L$14/1000</f>
        <v>0</v>
      </c>
      <c r="AQ26" s="255"/>
      <c r="AR26" s="253"/>
      <c r="AS26" s="252"/>
      <c r="AT26" s="253"/>
      <c r="AU26" s="1023">
        <f t="shared" ref="AU26:AU62" si="18">H26+J26+L26+N26+R26+V26+X26+AB26+AF26+AJ26+AL26+AN26+AD26</f>
        <v>0.45</v>
      </c>
      <c r="AV26" s="1023"/>
      <c r="AW26" s="1023"/>
      <c r="AX26" s="266"/>
      <c r="AY26" s="854"/>
      <c r="AZ26" s="852"/>
      <c r="BA26" s="852"/>
      <c r="BB26" s="161"/>
    </row>
    <row r="27" spans="1:54" s="1" customFormat="1" ht="39" customHeight="1" x14ac:dyDescent="0.25">
      <c r="A27" s="1017" t="str">
        <f>сад!A27</f>
        <v>Крупа гречневая</v>
      </c>
      <c r="B27" s="1018"/>
      <c r="C27" s="1018"/>
      <c r="D27" s="1018"/>
      <c r="E27" s="1019"/>
      <c r="F27" s="274"/>
      <c r="G27" s="283"/>
      <c r="H27" s="284">
        <f t="shared" si="1"/>
        <v>0</v>
      </c>
      <c r="I27" s="283"/>
      <c r="J27" s="284">
        <f t="shared" si="2"/>
        <v>0</v>
      </c>
      <c r="K27" s="287"/>
      <c r="L27" s="284">
        <f t="shared" si="3"/>
        <v>0</v>
      </c>
      <c r="M27" s="560"/>
      <c r="N27" s="284">
        <f t="shared" si="4"/>
        <v>0</v>
      </c>
      <c r="O27" s="403"/>
      <c r="P27" s="284">
        <f t="shared" si="5"/>
        <v>0</v>
      </c>
      <c r="Q27" s="409"/>
      <c r="R27" s="284">
        <f t="shared" si="6"/>
        <v>0</v>
      </c>
      <c r="S27" s="401"/>
      <c r="T27" s="286">
        <f t="shared" si="7"/>
        <v>0</v>
      </c>
      <c r="U27" s="391"/>
      <c r="V27" s="284">
        <f t="shared" si="8"/>
        <v>0</v>
      </c>
      <c r="W27" s="394"/>
      <c r="X27" s="284">
        <f t="shared" si="9"/>
        <v>0</v>
      </c>
      <c r="Y27" s="285"/>
      <c r="Z27" s="286">
        <f t="shared" si="10"/>
        <v>0</v>
      </c>
      <c r="AA27" s="285"/>
      <c r="AB27" s="284">
        <f t="shared" si="11"/>
        <v>0</v>
      </c>
      <c r="AC27" s="564"/>
      <c r="AD27" s="286">
        <f t="shared" si="0"/>
        <v>0</v>
      </c>
      <c r="AE27" s="288"/>
      <c r="AF27" s="284">
        <f t="shared" si="12"/>
        <v>0</v>
      </c>
      <c r="AG27" s="283"/>
      <c r="AH27" s="284"/>
      <c r="AI27" s="399"/>
      <c r="AJ27" s="205">
        <f t="shared" si="14"/>
        <v>0</v>
      </c>
      <c r="AK27" s="399">
        <v>12</v>
      </c>
      <c r="AL27" s="205">
        <f t="shared" si="15"/>
        <v>0.18</v>
      </c>
      <c r="AM27" s="288"/>
      <c r="AN27" s="284">
        <f t="shared" si="16"/>
        <v>0</v>
      </c>
      <c r="AO27" s="318"/>
      <c r="AP27" s="331">
        <f t="shared" si="17"/>
        <v>0</v>
      </c>
      <c r="AQ27" s="255"/>
      <c r="AR27" s="253"/>
      <c r="AS27" s="252"/>
      <c r="AT27" s="253"/>
      <c r="AU27" s="1023">
        <f t="shared" si="18"/>
        <v>0.18</v>
      </c>
      <c r="AV27" s="1023"/>
      <c r="AW27" s="1023"/>
      <c r="AX27" s="266">
        <f t="shared" ref="AX27:AX52" si="19">AP27+AR27+AT27</f>
        <v>0</v>
      </c>
      <c r="AY27" s="855"/>
      <c r="AZ27" s="856"/>
      <c r="BA27" s="857"/>
      <c r="BB27" s="161"/>
    </row>
    <row r="28" spans="1:54" s="1" customFormat="1" ht="39" customHeight="1" x14ac:dyDescent="0.25">
      <c r="A28" s="1017" t="str">
        <f>сад!A28</f>
        <v>Дрожжи</v>
      </c>
      <c r="B28" s="1018"/>
      <c r="C28" s="1018"/>
      <c r="D28" s="1018"/>
      <c r="E28" s="1019"/>
      <c r="F28" s="274"/>
      <c r="G28" s="283"/>
      <c r="H28" s="284">
        <f t="shared" si="1"/>
        <v>0</v>
      </c>
      <c r="I28" s="392"/>
      <c r="J28" s="284">
        <f t="shared" si="2"/>
        <v>0</v>
      </c>
      <c r="K28" s="288"/>
      <c r="L28" s="284">
        <f t="shared" si="3"/>
        <v>0</v>
      </c>
      <c r="M28" s="390"/>
      <c r="N28" s="284">
        <f t="shared" si="4"/>
        <v>0</v>
      </c>
      <c r="O28" s="403">
        <v>60</v>
      </c>
      <c r="P28" s="284">
        <f t="shared" si="5"/>
        <v>0.9</v>
      </c>
      <c r="Q28" s="409"/>
      <c r="R28" s="284">
        <f t="shared" si="6"/>
        <v>0</v>
      </c>
      <c r="S28" s="401"/>
      <c r="T28" s="286">
        <f t="shared" si="7"/>
        <v>0</v>
      </c>
      <c r="U28" s="393"/>
      <c r="V28" s="284">
        <f t="shared" si="8"/>
        <v>0</v>
      </c>
      <c r="W28" s="394"/>
      <c r="X28" s="284">
        <f t="shared" si="9"/>
        <v>0</v>
      </c>
      <c r="Y28" s="283"/>
      <c r="Z28" s="286">
        <f t="shared" si="10"/>
        <v>0</v>
      </c>
      <c r="AA28" s="283"/>
      <c r="AB28" s="284">
        <f t="shared" si="11"/>
        <v>0</v>
      </c>
      <c r="AC28" s="564"/>
      <c r="AD28" s="286">
        <f t="shared" si="0"/>
        <v>0</v>
      </c>
      <c r="AE28" s="288"/>
      <c r="AF28" s="284">
        <f t="shared" si="12"/>
        <v>0</v>
      </c>
      <c r="AG28" s="283"/>
      <c r="AH28" s="284"/>
      <c r="AI28" s="399">
        <v>1.3</v>
      </c>
      <c r="AJ28" s="205">
        <f t="shared" si="14"/>
        <v>1.95E-2</v>
      </c>
      <c r="AK28" s="399"/>
      <c r="AL28" s="205">
        <f t="shared" si="15"/>
        <v>0</v>
      </c>
      <c r="AM28" s="288"/>
      <c r="AN28" s="284">
        <f t="shared" si="16"/>
        <v>0</v>
      </c>
      <c r="AO28" s="319"/>
      <c r="AP28" s="331">
        <f t="shared" si="17"/>
        <v>0</v>
      </c>
      <c r="AQ28" s="250"/>
      <c r="AR28" s="251"/>
      <c r="AS28" s="254"/>
      <c r="AT28" s="253"/>
      <c r="AU28" s="1024">
        <f t="shared" si="18"/>
        <v>1.95E-2</v>
      </c>
      <c r="AV28" s="1024"/>
      <c r="AW28" s="1024"/>
      <c r="AX28" s="267"/>
      <c r="AY28" s="863"/>
      <c r="AZ28" s="852"/>
      <c r="BA28" s="852"/>
      <c r="BB28" s="161"/>
    </row>
    <row r="29" spans="1:54" s="1" customFormat="1" ht="39" customHeight="1" x14ac:dyDescent="0.25">
      <c r="A29" s="1017" t="str">
        <f>сад!A29</f>
        <v>Йогурт</v>
      </c>
      <c r="B29" s="1018"/>
      <c r="C29" s="1018"/>
      <c r="D29" s="1018"/>
      <c r="E29" s="1019"/>
      <c r="F29" s="274"/>
      <c r="G29" s="283"/>
      <c r="H29" s="284">
        <f t="shared" si="1"/>
        <v>0</v>
      </c>
      <c r="I29" s="283"/>
      <c r="J29" s="284">
        <f t="shared" si="2"/>
        <v>0</v>
      </c>
      <c r="K29" s="287"/>
      <c r="L29" s="284">
        <f t="shared" si="3"/>
        <v>0</v>
      </c>
      <c r="M29" s="390"/>
      <c r="N29" s="284">
        <f t="shared" si="4"/>
        <v>0</v>
      </c>
      <c r="O29" s="403"/>
      <c r="P29" s="284">
        <f t="shared" si="5"/>
        <v>0</v>
      </c>
      <c r="Q29" s="409"/>
      <c r="R29" s="284">
        <f t="shared" si="6"/>
        <v>0</v>
      </c>
      <c r="S29" s="401"/>
      <c r="T29" s="286">
        <f t="shared" si="7"/>
        <v>0</v>
      </c>
      <c r="U29" s="391"/>
      <c r="V29" s="284">
        <f t="shared" si="8"/>
        <v>0</v>
      </c>
      <c r="W29" s="394"/>
      <c r="X29" s="284">
        <f t="shared" si="9"/>
        <v>0</v>
      </c>
      <c r="Y29" s="283"/>
      <c r="Z29" s="286">
        <f t="shared" si="10"/>
        <v>0</v>
      </c>
      <c r="AA29" s="283"/>
      <c r="AB29" s="284">
        <f t="shared" si="11"/>
        <v>0</v>
      </c>
      <c r="AC29" s="564"/>
      <c r="AD29" s="286">
        <f t="shared" si="0"/>
        <v>0</v>
      </c>
      <c r="AE29" s="949">
        <v>180</v>
      </c>
      <c r="AF29" s="284">
        <f t="shared" si="12"/>
        <v>2.7</v>
      </c>
      <c r="AG29" s="283"/>
      <c r="AH29" s="284"/>
      <c r="AI29" s="399"/>
      <c r="AJ29" s="205">
        <f t="shared" si="14"/>
        <v>0</v>
      </c>
      <c r="AK29" s="399"/>
      <c r="AL29" s="205">
        <f t="shared" si="15"/>
        <v>0</v>
      </c>
      <c r="AM29" s="288"/>
      <c r="AN29" s="284">
        <f t="shared" si="16"/>
        <v>0</v>
      </c>
      <c r="AO29" s="318"/>
      <c r="AP29" s="331">
        <f t="shared" si="17"/>
        <v>0</v>
      </c>
      <c r="AQ29" s="250"/>
      <c r="AR29" s="253"/>
      <c r="AS29" s="252"/>
      <c r="AT29" s="253"/>
      <c r="AU29" s="1023">
        <f t="shared" si="18"/>
        <v>2.7</v>
      </c>
      <c r="AV29" s="1023"/>
      <c r="AW29" s="1023"/>
      <c r="AX29" s="267">
        <f t="shared" si="19"/>
        <v>0</v>
      </c>
      <c r="AY29" s="854"/>
      <c r="AZ29" s="852"/>
      <c r="BA29" s="852"/>
      <c r="BB29" s="161"/>
    </row>
    <row r="30" spans="1:54" s="1" customFormat="1" ht="39" customHeight="1" x14ac:dyDescent="0.25">
      <c r="A30" s="1017" t="str">
        <f>сад!A30</f>
        <v>Капуста свежая</v>
      </c>
      <c r="B30" s="1018"/>
      <c r="C30" s="1018"/>
      <c r="D30" s="1018"/>
      <c r="E30" s="1019"/>
      <c r="F30" s="274"/>
      <c r="G30" s="360"/>
      <c r="H30" s="284">
        <f t="shared" si="1"/>
        <v>0</v>
      </c>
      <c r="I30" s="285"/>
      <c r="J30" s="284">
        <f t="shared" si="2"/>
        <v>0</v>
      </c>
      <c r="K30" s="287"/>
      <c r="L30" s="284">
        <f t="shared" si="3"/>
        <v>0</v>
      </c>
      <c r="M30" s="390">
        <v>23</v>
      </c>
      <c r="N30" s="284">
        <f t="shared" si="4"/>
        <v>0.34499999999999997</v>
      </c>
      <c r="O30" s="403"/>
      <c r="P30" s="284">
        <f t="shared" si="5"/>
        <v>0</v>
      </c>
      <c r="Q30" s="290"/>
      <c r="R30" s="284">
        <f t="shared" si="6"/>
        <v>0</v>
      </c>
      <c r="S30" s="401"/>
      <c r="T30" s="286">
        <f t="shared" si="7"/>
        <v>0</v>
      </c>
      <c r="U30" s="391"/>
      <c r="V30" s="284">
        <f t="shared" si="8"/>
        <v>0</v>
      </c>
      <c r="W30" s="394"/>
      <c r="X30" s="284">
        <f t="shared" si="9"/>
        <v>0</v>
      </c>
      <c r="Y30" s="283"/>
      <c r="Z30" s="286">
        <f t="shared" si="10"/>
        <v>0</v>
      </c>
      <c r="AA30" s="283"/>
      <c r="AB30" s="284">
        <f t="shared" si="11"/>
        <v>0</v>
      </c>
      <c r="AC30" s="565"/>
      <c r="AD30" s="286">
        <f t="shared" si="0"/>
        <v>0</v>
      </c>
      <c r="AE30" s="288"/>
      <c r="AF30" s="284">
        <f t="shared" si="12"/>
        <v>0</v>
      </c>
      <c r="AG30" s="283"/>
      <c r="AH30" s="284"/>
      <c r="AI30" s="468"/>
      <c r="AJ30" s="205">
        <f t="shared" si="14"/>
        <v>0</v>
      </c>
      <c r="AK30" s="399"/>
      <c r="AL30" s="205">
        <f t="shared" si="15"/>
        <v>0</v>
      </c>
      <c r="AM30" s="288"/>
      <c r="AN30" s="284">
        <f t="shared" si="16"/>
        <v>0</v>
      </c>
      <c r="AO30" s="318"/>
      <c r="AP30" s="331">
        <f t="shared" si="17"/>
        <v>0</v>
      </c>
      <c r="AQ30" s="250"/>
      <c r="AR30" s="253"/>
      <c r="AS30" s="256"/>
      <c r="AT30" s="253"/>
      <c r="AU30" s="1023">
        <f t="shared" si="18"/>
        <v>0.34499999999999997</v>
      </c>
      <c r="AV30" s="1023"/>
      <c r="AW30" s="1023"/>
      <c r="AX30" s="266">
        <f t="shared" si="19"/>
        <v>0</v>
      </c>
      <c r="AY30" s="854"/>
      <c r="AZ30" s="852"/>
      <c r="BA30" s="852"/>
      <c r="BB30" s="161"/>
    </row>
    <row r="31" spans="1:54" s="1" customFormat="1" ht="39" customHeight="1" x14ac:dyDescent="0.25">
      <c r="A31" s="1017" t="str">
        <f>сад!A31</f>
        <v>Картофель</v>
      </c>
      <c r="B31" s="1018"/>
      <c r="C31" s="1018"/>
      <c r="D31" s="1018"/>
      <c r="E31" s="1019"/>
      <c r="F31" s="274"/>
      <c r="G31" s="360"/>
      <c r="H31" s="284">
        <f t="shared" si="1"/>
        <v>0</v>
      </c>
      <c r="I31" s="285"/>
      <c r="J31" s="284">
        <f t="shared" si="2"/>
        <v>0</v>
      </c>
      <c r="K31" s="287"/>
      <c r="L31" s="284">
        <f t="shared" si="3"/>
        <v>0</v>
      </c>
      <c r="M31" s="390">
        <v>23</v>
      </c>
      <c r="N31" s="284">
        <f t="shared" si="4"/>
        <v>0.34499999999999997</v>
      </c>
      <c r="O31" s="468"/>
      <c r="P31" s="284">
        <f t="shared" si="5"/>
        <v>0</v>
      </c>
      <c r="Q31" s="465"/>
      <c r="R31" s="284">
        <f t="shared" si="6"/>
        <v>0</v>
      </c>
      <c r="S31" s="401"/>
      <c r="T31" s="286">
        <f t="shared" si="7"/>
        <v>0</v>
      </c>
      <c r="U31" s="391"/>
      <c r="V31" s="284">
        <f t="shared" si="8"/>
        <v>0</v>
      </c>
      <c r="W31" s="393"/>
      <c r="X31" s="284">
        <f t="shared" si="9"/>
        <v>0</v>
      </c>
      <c r="Y31" s="283"/>
      <c r="Z31" s="286">
        <f t="shared" si="10"/>
        <v>0</v>
      </c>
      <c r="AA31" s="283"/>
      <c r="AB31" s="284">
        <f t="shared" si="11"/>
        <v>0</v>
      </c>
      <c r="AC31" s="565"/>
      <c r="AD31" s="286">
        <f t="shared" si="0"/>
        <v>0</v>
      </c>
      <c r="AE31" s="288"/>
      <c r="AF31" s="284">
        <f t="shared" si="12"/>
        <v>0</v>
      </c>
      <c r="AG31" s="283"/>
      <c r="AH31" s="284"/>
      <c r="AI31" s="468"/>
      <c r="AJ31" s="205">
        <f t="shared" si="14"/>
        <v>0</v>
      </c>
      <c r="AK31" s="399"/>
      <c r="AL31" s="205">
        <f t="shared" si="15"/>
        <v>0</v>
      </c>
      <c r="AM31" s="288"/>
      <c r="AN31" s="284">
        <f t="shared" si="16"/>
        <v>0</v>
      </c>
      <c r="AO31" s="318"/>
      <c r="AP31" s="331">
        <f t="shared" si="17"/>
        <v>0</v>
      </c>
      <c r="AQ31" s="250"/>
      <c r="AR31" s="253"/>
      <c r="AS31" s="256"/>
      <c r="AT31" s="253"/>
      <c r="AU31" s="1023">
        <f t="shared" si="18"/>
        <v>0.34499999999999997</v>
      </c>
      <c r="AV31" s="1023"/>
      <c r="AW31" s="1023"/>
      <c r="AX31" s="266">
        <f t="shared" si="19"/>
        <v>0</v>
      </c>
      <c r="AY31" s="166"/>
      <c r="AZ31" s="858"/>
      <c r="BA31" s="859"/>
      <c r="BB31" s="161"/>
    </row>
    <row r="32" spans="1:54" s="1" customFormat="1" ht="39" customHeight="1" x14ac:dyDescent="0.25">
      <c r="A32" s="1017" t="str">
        <f>сад!A32</f>
        <v>Крахмал картофельный</v>
      </c>
      <c r="B32" s="1018"/>
      <c r="C32" s="1018"/>
      <c r="D32" s="1018"/>
      <c r="E32" s="1019"/>
      <c r="F32" s="274"/>
      <c r="G32" s="283"/>
      <c r="H32" s="284">
        <f t="shared" si="1"/>
        <v>0</v>
      </c>
      <c r="I32" s="283"/>
      <c r="J32" s="284">
        <f t="shared" si="2"/>
        <v>0</v>
      </c>
      <c r="K32" s="288"/>
      <c r="L32" s="284">
        <f t="shared" si="3"/>
        <v>0</v>
      </c>
      <c r="M32" s="390"/>
      <c r="N32" s="284">
        <f t="shared" si="4"/>
        <v>0</v>
      </c>
      <c r="O32" s="403"/>
      <c r="P32" s="284">
        <f t="shared" si="5"/>
        <v>0</v>
      </c>
      <c r="Q32" s="409"/>
      <c r="R32" s="284">
        <f t="shared" si="6"/>
        <v>0</v>
      </c>
      <c r="S32" s="401"/>
      <c r="T32" s="286">
        <f t="shared" si="7"/>
        <v>0</v>
      </c>
      <c r="U32" s="391"/>
      <c r="V32" s="284">
        <f t="shared" si="8"/>
        <v>0</v>
      </c>
      <c r="W32" s="393">
        <v>6.6</v>
      </c>
      <c r="X32" s="284">
        <f t="shared" si="9"/>
        <v>9.9000000000000005E-2</v>
      </c>
      <c r="Y32" s="283"/>
      <c r="Z32" s="286">
        <f t="shared" si="10"/>
        <v>0</v>
      </c>
      <c r="AA32" s="283"/>
      <c r="AB32" s="284">
        <f t="shared" si="11"/>
        <v>0</v>
      </c>
      <c r="AC32" s="564"/>
      <c r="AD32" s="286">
        <f t="shared" si="0"/>
        <v>0</v>
      </c>
      <c r="AE32" s="288"/>
      <c r="AF32" s="284">
        <f t="shared" si="12"/>
        <v>0</v>
      </c>
      <c r="AG32" s="283"/>
      <c r="AH32" s="284"/>
      <c r="AI32" s="399"/>
      <c r="AJ32" s="205">
        <f t="shared" si="14"/>
        <v>0</v>
      </c>
      <c r="AK32" s="399"/>
      <c r="AL32" s="205">
        <f t="shared" si="15"/>
        <v>0</v>
      </c>
      <c r="AM32" s="288"/>
      <c r="AN32" s="284">
        <f t="shared" si="16"/>
        <v>0</v>
      </c>
      <c r="AO32" s="319"/>
      <c r="AP32" s="331">
        <f t="shared" si="17"/>
        <v>0</v>
      </c>
      <c r="AQ32" s="250"/>
      <c r="AR32" s="253"/>
      <c r="AS32" s="254"/>
      <c r="AT32" s="253"/>
      <c r="AU32" s="1023">
        <f t="shared" si="18"/>
        <v>9.9000000000000005E-2</v>
      </c>
      <c r="AV32" s="1023"/>
      <c r="AW32" s="1023"/>
      <c r="AX32" s="266">
        <f t="shared" si="19"/>
        <v>0</v>
      </c>
      <c r="AY32" s="860"/>
      <c r="AZ32" s="860"/>
      <c r="BA32" s="860"/>
      <c r="BB32" s="161"/>
    </row>
    <row r="33" spans="1:54" s="1" customFormat="1" ht="39" customHeight="1" x14ac:dyDescent="0.25">
      <c r="A33" s="1017" t="str">
        <f>сад!A33</f>
        <v>Рис круглозерный</v>
      </c>
      <c r="B33" s="1018"/>
      <c r="C33" s="1018"/>
      <c r="D33" s="1018"/>
      <c r="E33" s="1019"/>
      <c r="F33" s="274"/>
      <c r="G33" s="283"/>
      <c r="H33" s="284">
        <f t="shared" si="1"/>
        <v>0</v>
      </c>
      <c r="I33" s="283"/>
      <c r="J33" s="284">
        <f t="shared" si="2"/>
        <v>0</v>
      </c>
      <c r="K33" s="287"/>
      <c r="L33" s="284">
        <f t="shared" si="3"/>
        <v>0</v>
      </c>
      <c r="M33" s="390"/>
      <c r="N33" s="284">
        <f t="shared" si="4"/>
        <v>0</v>
      </c>
      <c r="O33" s="409"/>
      <c r="P33" s="284">
        <f t="shared" si="5"/>
        <v>0</v>
      </c>
      <c r="Q33" s="409">
        <v>20</v>
      </c>
      <c r="R33" s="284">
        <f t="shared" si="6"/>
        <v>0.3</v>
      </c>
      <c r="S33" s="406"/>
      <c r="T33" s="286">
        <f t="shared" si="7"/>
        <v>0</v>
      </c>
      <c r="U33" s="283"/>
      <c r="V33" s="284">
        <f t="shared" si="8"/>
        <v>0</v>
      </c>
      <c r="W33" s="393"/>
      <c r="X33" s="284">
        <f t="shared" si="9"/>
        <v>0</v>
      </c>
      <c r="Y33" s="283"/>
      <c r="Z33" s="286">
        <f t="shared" si="10"/>
        <v>0</v>
      </c>
      <c r="AA33" s="283"/>
      <c r="AB33" s="284">
        <f t="shared" si="11"/>
        <v>0</v>
      </c>
      <c r="AC33" s="564"/>
      <c r="AD33" s="286">
        <f t="shared" si="0"/>
        <v>0</v>
      </c>
      <c r="AE33" s="287"/>
      <c r="AF33" s="284">
        <f t="shared" si="12"/>
        <v>0</v>
      </c>
      <c r="AG33" s="287"/>
      <c r="AH33" s="284"/>
      <c r="AI33" s="399"/>
      <c r="AJ33" s="205">
        <f t="shared" si="14"/>
        <v>0</v>
      </c>
      <c r="AK33" s="399"/>
      <c r="AL33" s="205">
        <f t="shared" si="15"/>
        <v>0</v>
      </c>
      <c r="AM33" s="287"/>
      <c r="AN33" s="284">
        <f t="shared" si="16"/>
        <v>0</v>
      </c>
      <c r="AO33" s="318"/>
      <c r="AP33" s="331">
        <f t="shared" si="17"/>
        <v>0</v>
      </c>
      <c r="AQ33" s="257"/>
      <c r="AR33" s="253"/>
      <c r="AS33" s="258"/>
      <c r="AT33" s="253"/>
      <c r="AU33" s="1023">
        <f t="shared" si="18"/>
        <v>0.3</v>
      </c>
      <c r="AV33" s="1023"/>
      <c r="AW33" s="1023"/>
      <c r="AX33" s="266"/>
      <c r="AY33" s="852"/>
      <c r="AZ33" s="852"/>
      <c r="BA33" s="852"/>
      <c r="BB33" s="161"/>
    </row>
    <row r="34" spans="1:54" ht="39" customHeight="1" x14ac:dyDescent="0.25">
      <c r="A34" s="1017" t="str">
        <f>сад!A34</f>
        <v>Крупа ячневая</v>
      </c>
      <c r="B34" s="1018"/>
      <c r="C34" s="1018"/>
      <c r="D34" s="1018"/>
      <c r="E34" s="1019"/>
      <c r="F34" s="274"/>
      <c r="G34" s="283">
        <v>15</v>
      </c>
      <c r="H34" s="284">
        <f t="shared" si="1"/>
        <v>0.22500000000000001</v>
      </c>
      <c r="I34" s="283"/>
      <c r="J34" s="284">
        <f t="shared" si="2"/>
        <v>0</v>
      </c>
      <c r="K34" s="287"/>
      <c r="L34" s="284">
        <f t="shared" si="3"/>
        <v>0</v>
      </c>
      <c r="M34" s="561"/>
      <c r="N34" s="284">
        <f t="shared" si="4"/>
        <v>0</v>
      </c>
      <c r="O34" s="465">
        <v>9</v>
      </c>
      <c r="P34" s="284">
        <f t="shared" si="5"/>
        <v>0.13500000000000001</v>
      </c>
      <c r="Q34" s="409"/>
      <c r="R34" s="284">
        <f t="shared" si="6"/>
        <v>0</v>
      </c>
      <c r="S34" s="406"/>
      <c r="T34" s="286">
        <f t="shared" si="7"/>
        <v>0</v>
      </c>
      <c r="U34" s="289"/>
      <c r="V34" s="284">
        <f t="shared" si="8"/>
        <v>0</v>
      </c>
      <c r="W34" s="393"/>
      <c r="X34" s="284">
        <f t="shared" si="9"/>
        <v>0</v>
      </c>
      <c r="Y34" s="289"/>
      <c r="Z34" s="286">
        <f t="shared" si="10"/>
        <v>0</v>
      </c>
      <c r="AA34" s="283"/>
      <c r="AB34" s="284">
        <f t="shared" si="11"/>
        <v>0</v>
      </c>
      <c r="AC34" s="566"/>
      <c r="AD34" s="286">
        <f t="shared" si="0"/>
        <v>0</v>
      </c>
      <c r="AE34" s="287"/>
      <c r="AF34" s="284">
        <f t="shared" si="12"/>
        <v>0</v>
      </c>
      <c r="AG34" s="291"/>
      <c r="AH34" s="284">
        <f t="shared" si="13"/>
        <v>0</v>
      </c>
      <c r="AI34" s="465"/>
      <c r="AJ34" s="205">
        <f t="shared" si="14"/>
        <v>0</v>
      </c>
      <c r="AK34" s="399"/>
      <c r="AL34" s="205">
        <f t="shared" si="15"/>
        <v>0</v>
      </c>
      <c r="AM34" s="287"/>
      <c r="AN34" s="284">
        <f t="shared" si="16"/>
        <v>0</v>
      </c>
      <c r="AO34" s="318"/>
      <c r="AP34" s="331">
        <f t="shared" si="17"/>
        <v>0</v>
      </c>
      <c r="AQ34" s="250"/>
      <c r="AR34" s="253"/>
      <c r="AS34" s="252"/>
      <c r="AT34" s="253"/>
      <c r="AU34" s="1023">
        <f t="shared" si="18"/>
        <v>0.22500000000000001</v>
      </c>
      <c r="AV34" s="1023"/>
      <c r="AW34" s="1023"/>
      <c r="AX34" s="266"/>
      <c r="AY34" s="852"/>
      <c r="AZ34" s="852"/>
      <c r="BA34" s="852"/>
      <c r="BB34" s="161"/>
    </row>
    <row r="35" spans="1:54" ht="39" customHeight="1" x14ac:dyDescent="0.25">
      <c r="A35" s="1017" t="str">
        <f>сад!A35</f>
        <v>Крупа рис пропаренный</v>
      </c>
      <c r="B35" s="1018"/>
      <c r="C35" s="1018"/>
      <c r="D35" s="1018"/>
      <c r="E35" s="1019"/>
      <c r="F35" s="274"/>
      <c r="G35" s="204"/>
      <c r="H35" s="284">
        <f t="shared" si="1"/>
        <v>0</v>
      </c>
      <c r="I35" s="289"/>
      <c r="J35" s="284">
        <f t="shared" si="2"/>
        <v>0</v>
      </c>
      <c r="K35" s="290"/>
      <c r="L35" s="284">
        <f t="shared" si="3"/>
        <v>0</v>
      </c>
      <c r="M35" s="562"/>
      <c r="N35" s="284">
        <f t="shared" si="4"/>
        <v>0</v>
      </c>
      <c r="O35" s="409"/>
      <c r="P35" s="284">
        <f t="shared" si="5"/>
        <v>0</v>
      </c>
      <c r="Q35" s="533">
        <v>21</v>
      </c>
      <c r="R35" s="284">
        <f t="shared" si="6"/>
        <v>0.315</v>
      </c>
      <c r="S35" s="410"/>
      <c r="T35" s="286">
        <f t="shared" si="7"/>
        <v>0</v>
      </c>
      <c r="U35" s="289"/>
      <c r="V35" s="284">
        <f t="shared" si="8"/>
        <v>0</v>
      </c>
      <c r="W35" s="393"/>
      <c r="X35" s="284">
        <f t="shared" si="9"/>
        <v>0</v>
      </c>
      <c r="Y35" s="289"/>
      <c r="Z35" s="286">
        <f t="shared" si="10"/>
        <v>0</v>
      </c>
      <c r="AA35" s="289"/>
      <c r="AB35" s="284">
        <f t="shared" si="11"/>
        <v>0</v>
      </c>
      <c r="AC35" s="566"/>
      <c r="AD35" s="286">
        <f t="shared" si="0"/>
        <v>0</v>
      </c>
      <c r="AE35" s="290"/>
      <c r="AF35" s="284">
        <f t="shared" si="12"/>
        <v>0</v>
      </c>
      <c r="AG35" s="291"/>
      <c r="AH35" s="284">
        <f t="shared" si="13"/>
        <v>0</v>
      </c>
      <c r="AI35" s="465"/>
      <c r="AJ35" s="205">
        <f t="shared" si="14"/>
        <v>0</v>
      </c>
      <c r="AK35" s="399"/>
      <c r="AL35" s="205">
        <f t="shared" si="15"/>
        <v>0</v>
      </c>
      <c r="AM35" s="290"/>
      <c r="AN35" s="284">
        <f t="shared" si="16"/>
        <v>0</v>
      </c>
      <c r="AO35" s="321"/>
      <c r="AP35" s="331">
        <f t="shared" si="17"/>
        <v>0</v>
      </c>
      <c r="AQ35" s="259"/>
      <c r="AR35" s="253"/>
      <c r="AS35" s="260"/>
      <c r="AT35" s="253"/>
      <c r="AU35" s="1023">
        <f t="shared" si="18"/>
        <v>0.315</v>
      </c>
      <c r="AV35" s="1023"/>
      <c r="AW35" s="1023"/>
      <c r="AX35" s="266"/>
      <c r="AY35" s="851"/>
      <c r="AZ35" s="852"/>
      <c r="BA35" s="852"/>
      <c r="BB35" s="161"/>
    </row>
    <row r="36" spans="1:54" ht="39" customHeight="1" x14ac:dyDescent="0.25">
      <c r="A36" s="1017" t="str">
        <f>сад!A36</f>
        <v>Куринное филе</v>
      </c>
      <c r="B36" s="1018"/>
      <c r="C36" s="1018"/>
      <c r="D36" s="1018"/>
      <c r="E36" s="1019"/>
      <c r="F36" s="274"/>
      <c r="G36" s="283"/>
      <c r="H36" s="284">
        <f t="shared" si="1"/>
        <v>0</v>
      </c>
      <c r="I36" s="289"/>
      <c r="J36" s="284">
        <f t="shared" si="2"/>
        <v>0</v>
      </c>
      <c r="K36" s="291"/>
      <c r="L36" s="284">
        <f t="shared" si="3"/>
        <v>0</v>
      </c>
      <c r="M36" s="562">
        <v>9</v>
      </c>
      <c r="N36" s="284">
        <f t="shared" si="4"/>
        <v>0.13500000000000001</v>
      </c>
      <c r="O36" s="409"/>
      <c r="P36" s="284">
        <f t="shared" si="5"/>
        <v>0</v>
      </c>
      <c r="Q36" s="409">
        <v>51</v>
      </c>
      <c r="R36" s="284">
        <f t="shared" si="6"/>
        <v>0.76500000000000001</v>
      </c>
      <c r="S36" s="410"/>
      <c r="T36" s="286">
        <f t="shared" si="7"/>
        <v>0</v>
      </c>
      <c r="U36" s="289"/>
      <c r="V36" s="284">
        <f t="shared" si="8"/>
        <v>0</v>
      </c>
      <c r="W36" s="393"/>
      <c r="X36" s="284">
        <f t="shared" si="9"/>
        <v>0</v>
      </c>
      <c r="Y36" s="289"/>
      <c r="Z36" s="286">
        <f t="shared" si="10"/>
        <v>0</v>
      </c>
      <c r="AA36" s="289"/>
      <c r="AB36" s="284">
        <f t="shared" si="11"/>
        <v>0</v>
      </c>
      <c r="AC36" s="566"/>
      <c r="AD36" s="286">
        <f t="shared" si="0"/>
        <v>0</v>
      </c>
      <c r="AE36" s="291"/>
      <c r="AF36" s="284">
        <f t="shared" si="12"/>
        <v>0</v>
      </c>
      <c r="AG36" s="291"/>
      <c r="AH36" s="284">
        <f t="shared" si="13"/>
        <v>0</v>
      </c>
      <c r="AI36" s="465"/>
      <c r="AJ36" s="205">
        <f t="shared" si="14"/>
        <v>0</v>
      </c>
      <c r="AK36" s="399"/>
      <c r="AL36" s="205">
        <f t="shared" si="15"/>
        <v>0</v>
      </c>
      <c r="AM36" s="291"/>
      <c r="AN36" s="284">
        <f t="shared" si="16"/>
        <v>0</v>
      </c>
      <c r="AO36" s="322"/>
      <c r="AP36" s="331">
        <f t="shared" si="17"/>
        <v>0</v>
      </c>
      <c r="AQ36" s="259"/>
      <c r="AR36" s="253"/>
      <c r="AS36" s="260"/>
      <c r="AT36" s="253"/>
      <c r="AU36" s="1023">
        <f t="shared" si="18"/>
        <v>0.9</v>
      </c>
      <c r="AV36" s="1023"/>
      <c r="AW36" s="1023"/>
      <c r="AX36" s="266"/>
      <c r="AY36" s="854"/>
      <c r="AZ36" s="852"/>
      <c r="BA36" s="852"/>
      <c r="BB36" s="161"/>
    </row>
    <row r="37" spans="1:54" ht="39" customHeight="1" x14ac:dyDescent="0.25">
      <c r="A37" s="1017" t="str">
        <f>сад!A37</f>
        <v>Лук</v>
      </c>
      <c r="B37" s="1018"/>
      <c r="C37" s="1018"/>
      <c r="D37" s="1018"/>
      <c r="E37" s="1019"/>
      <c r="F37" s="274"/>
      <c r="G37" s="283"/>
      <c r="H37" s="284">
        <f t="shared" si="1"/>
        <v>0</v>
      </c>
      <c r="I37" s="289"/>
      <c r="J37" s="284">
        <f t="shared" si="2"/>
        <v>0</v>
      </c>
      <c r="K37" s="291"/>
      <c r="L37" s="284">
        <f t="shared" si="3"/>
        <v>0</v>
      </c>
      <c r="M37" s="561">
        <v>8</v>
      </c>
      <c r="N37" s="284">
        <f t="shared" si="4"/>
        <v>0.12</v>
      </c>
      <c r="O37" s="533">
        <v>24.5</v>
      </c>
      <c r="P37" s="284">
        <f t="shared" si="5"/>
        <v>0.36749999999999999</v>
      </c>
      <c r="Q37" s="533">
        <v>14.4</v>
      </c>
      <c r="R37" s="284">
        <f t="shared" si="6"/>
        <v>0.216</v>
      </c>
      <c r="S37" s="406"/>
      <c r="T37" s="286">
        <f t="shared" si="7"/>
        <v>0</v>
      </c>
      <c r="U37" s="395">
        <v>4.7</v>
      </c>
      <c r="V37" s="284">
        <f t="shared" si="8"/>
        <v>7.0499999999999993E-2</v>
      </c>
      <c r="W37" s="393"/>
      <c r="X37" s="284">
        <f t="shared" si="9"/>
        <v>0</v>
      </c>
      <c r="Y37" s="289"/>
      <c r="Z37" s="286">
        <f t="shared" si="10"/>
        <v>0</v>
      </c>
      <c r="AA37" s="289"/>
      <c r="AB37" s="284">
        <f t="shared" si="11"/>
        <v>0</v>
      </c>
      <c r="AC37" s="566"/>
      <c r="AD37" s="286">
        <f t="shared" si="0"/>
        <v>0</v>
      </c>
      <c r="AE37" s="291"/>
      <c r="AF37" s="284">
        <f t="shared" si="12"/>
        <v>0</v>
      </c>
      <c r="AG37" s="291"/>
      <c r="AH37" s="284">
        <f t="shared" si="13"/>
        <v>0</v>
      </c>
      <c r="AI37" s="465"/>
      <c r="AJ37" s="205">
        <f t="shared" si="14"/>
        <v>0</v>
      </c>
      <c r="AK37" s="399"/>
      <c r="AL37" s="205">
        <f t="shared" si="15"/>
        <v>0</v>
      </c>
      <c r="AM37" s="291"/>
      <c r="AN37" s="284">
        <f t="shared" si="16"/>
        <v>0</v>
      </c>
      <c r="AO37" s="322"/>
      <c r="AP37" s="331">
        <f t="shared" si="17"/>
        <v>0</v>
      </c>
      <c r="AQ37" s="259"/>
      <c r="AR37" s="253"/>
      <c r="AS37" s="260"/>
      <c r="AT37" s="253"/>
      <c r="AU37" s="1023">
        <f t="shared" si="18"/>
        <v>0.40649999999999997</v>
      </c>
      <c r="AV37" s="1023"/>
      <c r="AW37" s="1023"/>
      <c r="AX37" s="266"/>
      <c r="AY37" s="855"/>
      <c r="AZ37" s="856"/>
      <c r="BA37" s="857"/>
      <c r="BB37" s="161"/>
    </row>
    <row r="38" spans="1:54" ht="39" customHeight="1" x14ac:dyDescent="0.25">
      <c r="A38" s="1017" t="str">
        <f>сад!A38</f>
        <v>Овощи натур. Свежие огурцы</v>
      </c>
      <c r="B38" s="1018"/>
      <c r="C38" s="1018"/>
      <c r="D38" s="1018"/>
      <c r="E38" s="1019"/>
      <c r="F38" s="274"/>
      <c r="G38" s="283"/>
      <c r="H38" s="284">
        <f t="shared" si="1"/>
        <v>0</v>
      </c>
      <c r="I38" s="289"/>
      <c r="J38" s="284">
        <f t="shared" si="2"/>
        <v>0</v>
      </c>
      <c r="K38" s="291"/>
      <c r="L38" s="284">
        <f t="shared" si="3"/>
        <v>0</v>
      </c>
      <c r="M38" s="561"/>
      <c r="N38" s="284">
        <f t="shared" si="4"/>
        <v>0</v>
      </c>
      <c r="O38" s="409"/>
      <c r="P38" s="284">
        <f t="shared" si="5"/>
        <v>0</v>
      </c>
      <c r="Q38" s="409"/>
      <c r="R38" s="284">
        <f t="shared" si="6"/>
        <v>0</v>
      </c>
      <c r="S38" s="406"/>
      <c r="T38" s="286">
        <f t="shared" si="7"/>
        <v>0</v>
      </c>
      <c r="U38" s="289">
        <v>13</v>
      </c>
      <c r="V38" s="284">
        <f t="shared" si="8"/>
        <v>0.19500000000000001</v>
      </c>
      <c r="W38" s="393"/>
      <c r="X38" s="284">
        <f t="shared" si="9"/>
        <v>0</v>
      </c>
      <c r="Y38" s="289"/>
      <c r="Z38" s="286">
        <f t="shared" si="10"/>
        <v>0</v>
      </c>
      <c r="AA38" s="289"/>
      <c r="AB38" s="284">
        <f t="shared" si="11"/>
        <v>0</v>
      </c>
      <c r="AC38" s="566"/>
      <c r="AD38" s="286">
        <f t="shared" si="0"/>
        <v>0</v>
      </c>
      <c r="AE38" s="290"/>
      <c r="AF38" s="284">
        <f t="shared" si="12"/>
        <v>0</v>
      </c>
      <c r="AG38" s="291"/>
      <c r="AH38" s="284">
        <f t="shared" si="13"/>
        <v>0</v>
      </c>
      <c r="AI38" s="465"/>
      <c r="AJ38" s="205">
        <f t="shared" si="14"/>
        <v>0</v>
      </c>
      <c r="AK38" s="399"/>
      <c r="AL38" s="205">
        <f t="shared" si="15"/>
        <v>0</v>
      </c>
      <c r="AM38" s="291"/>
      <c r="AN38" s="284">
        <f t="shared" si="16"/>
        <v>0</v>
      </c>
      <c r="AO38" s="322"/>
      <c r="AP38" s="331">
        <f t="shared" si="17"/>
        <v>0</v>
      </c>
      <c r="AQ38" s="259"/>
      <c r="AR38" s="253"/>
      <c r="AS38" s="260"/>
      <c r="AT38" s="253"/>
      <c r="AU38" s="1023">
        <f t="shared" si="18"/>
        <v>0.19500000000000001</v>
      </c>
      <c r="AV38" s="1023"/>
      <c r="AW38" s="1023"/>
      <c r="AX38" s="266"/>
      <c r="AY38" s="854"/>
      <c r="AZ38" s="852"/>
      <c r="BA38" s="852"/>
      <c r="BB38" s="161"/>
    </row>
    <row r="39" spans="1:54" ht="39" customHeight="1" x14ac:dyDescent="0.25">
      <c r="A39" s="1017" t="str">
        <f>сад!A39</f>
        <v>Масло растительное</v>
      </c>
      <c r="B39" s="1018"/>
      <c r="C39" s="1018"/>
      <c r="D39" s="1018"/>
      <c r="E39" s="1019"/>
      <c r="F39" s="274"/>
      <c r="G39" s="289"/>
      <c r="H39" s="284">
        <f t="shared" si="1"/>
        <v>0</v>
      </c>
      <c r="I39" s="289"/>
      <c r="J39" s="284">
        <f t="shared" si="2"/>
        <v>0</v>
      </c>
      <c r="K39" s="291"/>
      <c r="L39" s="284">
        <f t="shared" si="3"/>
        <v>0</v>
      </c>
      <c r="M39" s="561">
        <v>3</v>
      </c>
      <c r="N39" s="284">
        <f t="shared" si="4"/>
        <v>4.4999999999999998E-2</v>
      </c>
      <c r="O39" s="563">
        <v>3</v>
      </c>
      <c r="P39" s="284">
        <f t="shared" si="5"/>
        <v>4.4999999999999998E-2</v>
      </c>
      <c r="Q39" s="409">
        <v>8</v>
      </c>
      <c r="R39" s="284">
        <f t="shared" si="6"/>
        <v>0.12</v>
      </c>
      <c r="S39" s="406"/>
      <c r="T39" s="286">
        <f t="shared" si="7"/>
        <v>0</v>
      </c>
      <c r="U39" s="395">
        <v>2.5</v>
      </c>
      <c r="V39" s="284">
        <f t="shared" si="8"/>
        <v>3.7499999999999999E-2</v>
      </c>
      <c r="W39" s="393"/>
      <c r="X39" s="284">
        <f t="shared" si="9"/>
        <v>0</v>
      </c>
      <c r="Y39" s="289"/>
      <c r="Z39" s="286">
        <f t="shared" si="10"/>
        <v>0</v>
      </c>
      <c r="AA39" s="289"/>
      <c r="AB39" s="284">
        <f t="shared" si="11"/>
        <v>0</v>
      </c>
      <c r="AC39" s="567"/>
      <c r="AD39" s="286">
        <f t="shared" si="0"/>
        <v>0</v>
      </c>
      <c r="AE39" s="291"/>
      <c r="AF39" s="284">
        <f t="shared" si="12"/>
        <v>0</v>
      </c>
      <c r="AG39" s="291"/>
      <c r="AH39" s="284">
        <f t="shared" si="13"/>
        <v>0</v>
      </c>
      <c r="AI39" s="467">
        <v>2</v>
      </c>
      <c r="AJ39" s="205">
        <f t="shared" si="14"/>
        <v>0.03</v>
      </c>
      <c r="AK39" s="399"/>
      <c r="AL39" s="205">
        <f t="shared" si="15"/>
        <v>0</v>
      </c>
      <c r="AM39" s="291"/>
      <c r="AN39" s="284">
        <f t="shared" si="16"/>
        <v>0</v>
      </c>
      <c r="AO39" s="322"/>
      <c r="AP39" s="331">
        <f t="shared" si="17"/>
        <v>0</v>
      </c>
      <c r="AQ39" s="259"/>
      <c r="AR39" s="253"/>
      <c r="AS39" s="261"/>
      <c r="AT39" s="253"/>
      <c r="AU39" s="1023">
        <f t="shared" si="18"/>
        <v>0.23249999999999998</v>
      </c>
      <c r="AV39" s="1023"/>
      <c r="AW39" s="1023"/>
      <c r="AX39" s="266"/>
      <c r="AY39" s="854"/>
      <c r="AZ39" s="852"/>
      <c r="BA39" s="852"/>
      <c r="BB39" s="161"/>
    </row>
    <row r="40" spans="1:54" ht="39" customHeight="1" x14ac:dyDescent="0.25">
      <c r="A40" s="1017" t="str">
        <f>сад!A40</f>
        <v>Масло сливочное</v>
      </c>
      <c r="B40" s="1018"/>
      <c r="C40" s="1018"/>
      <c r="D40" s="1018"/>
      <c r="E40" s="1019"/>
      <c r="F40" s="274"/>
      <c r="G40" s="289">
        <v>4</v>
      </c>
      <c r="H40" s="284">
        <f t="shared" si="1"/>
        <v>0.06</v>
      </c>
      <c r="I40" s="289"/>
      <c r="J40" s="284">
        <f t="shared" si="2"/>
        <v>0</v>
      </c>
      <c r="K40" s="291"/>
      <c r="L40" s="284">
        <f t="shared" si="3"/>
        <v>0</v>
      </c>
      <c r="M40" s="561"/>
      <c r="N40" s="284">
        <f t="shared" si="4"/>
        <v>0</v>
      </c>
      <c r="O40" s="465"/>
      <c r="P40" s="284">
        <f t="shared" si="5"/>
        <v>0</v>
      </c>
      <c r="Q40" s="465"/>
      <c r="R40" s="284">
        <f t="shared" si="6"/>
        <v>0</v>
      </c>
      <c r="S40" s="539"/>
      <c r="T40" s="286">
        <f t="shared" si="7"/>
        <v>0</v>
      </c>
      <c r="U40" s="395"/>
      <c r="V40" s="284">
        <f t="shared" si="8"/>
        <v>0</v>
      </c>
      <c r="W40" s="393"/>
      <c r="X40" s="284">
        <f t="shared" si="9"/>
        <v>0</v>
      </c>
      <c r="Y40" s="289"/>
      <c r="Z40" s="286">
        <f t="shared" si="10"/>
        <v>0</v>
      </c>
      <c r="AA40" s="289"/>
      <c r="AB40" s="284">
        <f t="shared" si="11"/>
        <v>0</v>
      </c>
      <c r="AC40" s="566"/>
      <c r="AD40" s="286">
        <f t="shared" si="0"/>
        <v>0</v>
      </c>
      <c r="AE40" s="291"/>
      <c r="AF40" s="284">
        <f t="shared" si="12"/>
        <v>0</v>
      </c>
      <c r="AG40" s="291"/>
      <c r="AH40" s="284">
        <f t="shared" si="13"/>
        <v>0</v>
      </c>
      <c r="AI40" s="467">
        <v>1</v>
      </c>
      <c r="AJ40" s="205">
        <f t="shared" si="14"/>
        <v>1.4999999999999999E-2</v>
      </c>
      <c r="AK40" s="399">
        <v>3</v>
      </c>
      <c r="AL40" s="205">
        <f t="shared" si="15"/>
        <v>4.4999999999999998E-2</v>
      </c>
      <c r="AM40" s="291"/>
      <c r="AN40" s="284">
        <f t="shared" si="16"/>
        <v>0</v>
      </c>
      <c r="AO40" s="322"/>
      <c r="AP40" s="331">
        <f t="shared" si="17"/>
        <v>0</v>
      </c>
      <c r="AQ40" s="259"/>
      <c r="AR40" s="253"/>
      <c r="AS40" s="261"/>
      <c r="AT40" s="253"/>
      <c r="AU40" s="1023">
        <f t="shared" si="18"/>
        <v>0.12</v>
      </c>
      <c r="AV40" s="1023"/>
      <c r="AW40" s="1023"/>
      <c r="AX40" s="266"/>
      <c r="AY40" s="851"/>
      <c r="AZ40" s="852"/>
      <c r="BA40" s="852"/>
      <c r="BB40" s="161"/>
    </row>
    <row r="41" spans="1:54" ht="39" customHeight="1" x14ac:dyDescent="0.25">
      <c r="A41" s="1017" t="str">
        <f>сад!A41</f>
        <v>Молоко свежее</v>
      </c>
      <c r="B41" s="1018"/>
      <c r="C41" s="1018"/>
      <c r="D41" s="1018"/>
      <c r="E41" s="1019"/>
      <c r="F41" s="274"/>
      <c r="G41" s="289">
        <v>85</v>
      </c>
      <c r="H41" s="284">
        <f t="shared" si="1"/>
        <v>1.2749999999999999</v>
      </c>
      <c r="I41" s="289"/>
      <c r="J41" s="284">
        <f t="shared" si="2"/>
        <v>0</v>
      </c>
      <c r="K41" s="290">
        <v>42</v>
      </c>
      <c r="L41" s="284">
        <f t="shared" si="3"/>
        <v>0.63</v>
      </c>
      <c r="M41" s="561"/>
      <c r="N41" s="284">
        <f t="shared" si="4"/>
        <v>0</v>
      </c>
      <c r="O41" s="409"/>
      <c r="P41" s="284">
        <f t="shared" si="5"/>
        <v>0</v>
      </c>
      <c r="Q41" s="409"/>
      <c r="R41" s="284">
        <f t="shared" si="6"/>
        <v>0</v>
      </c>
      <c r="S41" s="406"/>
      <c r="T41" s="286">
        <f t="shared" si="7"/>
        <v>0</v>
      </c>
      <c r="U41" s="289"/>
      <c r="V41" s="284">
        <f t="shared" si="8"/>
        <v>0</v>
      </c>
      <c r="W41" s="393"/>
      <c r="X41" s="284">
        <f t="shared" si="9"/>
        <v>0</v>
      </c>
      <c r="Y41" s="289"/>
      <c r="Z41" s="286">
        <f t="shared" si="10"/>
        <v>0</v>
      </c>
      <c r="AA41" s="289"/>
      <c r="AB41" s="284">
        <f t="shared" si="11"/>
        <v>0</v>
      </c>
      <c r="AC41" s="566"/>
      <c r="AD41" s="286">
        <f t="shared" si="0"/>
        <v>0</v>
      </c>
      <c r="AE41" s="290"/>
      <c r="AF41" s="284">
        <f t="shared" si="12"/>
        <v>0</v>
      </c>
      <c r="AG41" s="291"/>
      <c r="AH41" s="284">
        <f t="shared" si="13"/>
        <v>0</v>
      </c>
      <c r="AI41" s="467">
        <v>8.6</v>
      </c>
      <c r="AJ41" s="205">
        <f t="shared" si="14"/>
        <v>0.129</v>
      </c>
      <c r="AK41" s="399">
        <v>85</v>
      </c>
      <c r="AL41" s="205">
        <f t="shared" si="15"/>
        <v>1.2749999999999999</v>
      </c>
      <c r="AM41" s="291"/>
      <c r="AN41" s="284">
        <f t="shared" si="16"/>
        <v>0</v>
      </c>
      <c r="AO41" s="322"/>
      <c r="AP41" s="331">
        <f t="shared" si="17"/>
        <v>0</v>
      </c>
      <c r="AQ41" s="259"/>
      <c r="AR41" s="253"/>
      <c r="AS41" s="261"/>
      <c r="AT41" s="253"/>
      <c r="AU41" s="1023">
        <f t="shared" si="18"/>
        <v>3.3089999999999997</v>
      </c>
      <c r="AV41" s="1023"/>
      <c r="AW41" s="1023"/>
      <c r="AX41" s="266"/>
      <c r="AY41" s="851"/>
      <c r="AZ41" s="852"/>
      <c r="BA41" s="852"/>
      <c r="BB41" s="161"/>
    </row>
    <row r="42" spans="1:54" s="6" customFormat="1" ht="39" customHeight="1" x14ac:dyDescent="0.25">
      <c r="A42" s="1017" t="str">
        <f>сад!A42</f>
        <v>Морковь</v>
      </c>
      <c r="B42" s="1018"/>
      <c r="C42" s="1018"/>
      <c r="D42" s="1018"/>
      <c r="E42" s="1019"/>
      <c r="F42" s="296"/>
      <c r="G42" s="289"/>
      <c r="H42" s="284">
        <f t="shared" si="1"/>
        <v>0</v>
      </c>
      <c r="I42" s="289"/>
      <c r="J42" s="284">
        <f t="shared" si="2"/>
        <v>0</v>
      </c>
      <c r="K42" s="290"/>
      <c r="L42" s="284">
        <f t="shared" si="3"/>
        <v>0</v>
      </c>
      <c r="M42" s="561">
        <v>10.6</v>
      </c>
      <c r="N42" s="284">
        <f t="shared" si="4"/>
        <v>0.159</v>
      </c>
      <c r="O42" s="408"/>
      <c r="P42" s="284">
        <f t="shared" si="5"/>
        <v>0</v>
      </c>
      <c r="Q42" s="533">
        <v>17.8</v>
      </c>
      <c r="R42" s="284">
        <f t="shared" si="6"/>
        <v>0.26700000000000002</v>
      </c>
      <c r="S42" s="406"/>
      <c r="T42" s="286">
        <f t="shared" si="7"/>
        <v>0</v>
      </c>
      <c r="U42" s="395"/>
      <c r="V42" s="284">
        <f t="shared" si="8"/>
        <v>0</v>
      </c>
      <c r="W42" s="393"/>
      <c r="X42" s="284">
        <f t="shared" si="9"/>
        <v>0</v>
      </c>
      <c r="Y42" s="289"/>
      <c r="Z42" s="286">
        <f t="shared" si="10"/>
        <v>0</v>
      </c>
      <c r="AA42" s="289"/>
      <c r="AB42" s="284">
        <f t="shared" si="11"/>
        <v>0</v>
      </c>
      <c r="AC42" s="566"/>
      <c r="AD42" s="286">
        <f t="shared" si="0"/>
        <v>0</v>
      </c>
      <c r="AE42" s="291"/>
      <c r="AF42" s="284">
        <f t="shared" si="12"/>
        <v>0</v>
      </c>
      <c r="AG42" s="291"/>
      <c r="AH42" s="284">
        <f t="shared" si="13"/>
        <v>0</v>
      </c>
      <c r="AI42" s="465"/>
      <c r="AJ42" s="205">
        <f t="shared" si="14"/>
        <v>0</v>
      </c>
      <c r="AK42" s="399"/>
      <c r="AL42" s="205">
        <f t="shared" si="15"/>
        <v>0</v>
      </c>
      <c r="AM42" s="290"/>
      <c r="AN42" s="284">
        <f t="shared" si="16"/>
        <v>0</v>
      </c>
      <c r="AO42" s="321"/>
      <c r="AP42" s="331">
        <f t="shared" si="17"/>
        <v>0</v>
      </c>
      <c r="AQ42" s="259"/>
      <c r="AR42" s="253"/>
      <c r="AS42" s="261"/>
      <c r="AT42" s="253"/>
      <c r="AU42" s="1023">
        <f t="shared" si="18"/>
        <v>0.42600000000000005</v>
      </c>
      <c r="AV42" s="1023"/>
      <c r="AW42" s="1023"/>
      <c r="AX42" s="266"/>
      <c r="AY42" s="297"/>
      <c r="AZ42" s="296"/>
      <c r="BA42" s="296"/>
      <c r="BB42" s="161"/>
    </row>
    <row r="43" spans="1:54" ht="39" customHeight="1" x14ac:dyDescent="0.25">
      <c r="A43" s="1017" t="str">
        <f>сад!A43</f>
        <v>Мука пшеничная</v>
      </c>
      <c r="B43" s="1018"/>
      <c r="C43" s="1018"/>
      <c r="D43" s="1018"/>
      <c r="E43" s="1019"/>
      <c r="F43" s="274"/>
      <c r="G43" s="289"/>
      <c r="H43" s="284">
        <f t="shared" si="1"/>
        <v>0</v>
      </c>
      <c r="I43" s="289"/>
      <c r="J43" s="284">
        <f t="shared" si="2"/>
        <v>0</v>
      </c>
      <c r="K43" s="291"/>
      <c r="L43" s="284">
        <f t="shared" si="3"/>
        <v>0</v>
      </c>
      <c r="M43" s="561"/>
      <c r="N43" s="284">
        <f t="shared" si="4"/>
        <v>0</v>
      </c>
      <c r="O43" s="409">
        <v>5</v>
      </c>
      <c r="P43" s="284">
        <f t="shared" si="5"/>
        <v>7.4999999999999997E-2</v>
      </c>
      <c r="Q43" s="409"/>
      <c r="R43" s="284">
        <f t="shared" si="6"/>
        <v>0</v>
      </c>
      <c r="S43" s="539"/>
      <c r="T43" s="286">
        <f t="shared" si="7"/>
        <v>0</v>
      </c>
      <c r="U43" s="289"/>
      <c r="V43" s="284">
        <f t="shared" si="8"/>
        <v>0</v>
      </c>
      <c r="W43" s="393"/>
      <c r="X43" s="284">
        <f t="shared" si="9"/>
        <v>0</v>
      </c>
      <c r="Y43" s="289"/>
      <c r="Z43" s="286">
        <f t="shared" si="10"/>
        <v>0</v>
      </c>
      <c r="AA43" s="289"/>
      <c r="AB43" s="284">
        <f t="shared" si="11"/>
        <v>0</v>
      </c>
      <c r="AC43" s="568"/>
      <c r="AD43" s="286">
        <f t="shared" si="0"/>
        <v>0</v>
      </c>
      <c r="AE43" s="291"/>
      <c r="AF43" s="284">
        <f t="shared" si="12"/>
        <v>0</v>
      </c>
      <c r="AG43" s="291"/>
      <c r="AH43" s="284">
        <f t="shared" si="13"/>
        <v>0</v>
      </c>
      <c r="AI43" s="467">
        <v>32</v>
      </c>
      <c r="AJ43" s="205">
        <f t="shared" si="14"/>
        <v>0.48</v>
      </c>
      <c r="AK43" s="399"/>
      <c r="AL43" s="205">
        <f t="shared" si="15"/>
        <v>0</v>
      </c>
      <c r="AM43" s="291"/>
      <c r="AN43" s="284">
        <f t="shared" si="16"/>
        <v>0</v>
      </c>
      <c r="AO43" s="322"/>
      <c r="AP43" s="331">
        <f t="shared" si="17"/>
        <v>0</v>
      </c>
      <c r="AQ43" s="259"/>
      <c r="AR43" s="253"/>
      <c r="AS43" s="262"/>
      <c r="AT43" s="253"/>
      <c r="AU43" s="1023">
        <f t="shared" si="18"/>
        <v>0.48</v>
      </c>
      <c r="AV43" s="1023"/>
      <c r="AW43" s="1023"/>
      <c r="AX43" s="265"/>
      <c r="AY43" s="854"/>
      <c r="AZ43" s="852"/>
      <c r="BA43" s="852"/>
      <c r="BB43" s="161"/>
    </row>
    <row r="44" spans="1:54" ht="39" customHeight="1" x14ac:dyDescent="0.25">
      <c r="A44" s="1020" t="str">
        <f>сад!A44</f>
        <v>Овощи натур.  Свежие томаты</v>
      </c>
      <c r="B44" s="1021"/>
      <c r="C44" s="1021"/>
      <c r="D44" s="1021"/>
      <c r="E44" s="1022"/>
      <c r="F44" s="274"/>
      <c r="G44" s="289"/>
      <c r="H44" s="284">
        <f t="shared" si="1"/>
        <v>0</v>
      </c>
      <c r="I44" s="289"/>
      <c r="J44" s="284">
        <f t="shared" si="2"/>
        <v>0</v>
      </c>
      <c r="K44" s="291"/>
      <c r="L44" s="284">
        <f t="shared" si="3"/>
        <v>0</v>
      </c>
      <c r="M44" s="561"/>
      <c r="N44" s="284">
        <f t="shared" si="4"/>
        <v>0</v>
      </c>
      <c r="O44" s="409"/>
      <c r="P44" s="284">
        <f t="shared" si="5"/>
        <v>0</v>
      </c>
      <c r="Q44" s="409"/>
      <c r="R44" s="284">
        <f t="shared" si="6"/>
        <v>0</v>
      </c>
      <c r="S44" s="406"/>
      <c r="T44" s="286">
        <f t="shared" si="7"/>
        <v>0</v>
      </c>
      <c r="U44" s="289">
        <v>17</v>
      </c>
      <c r="V44" s="284">
        <f t="shared" si="8"/>
        <v>0.255</v>
      </c>
      <c r="W44" s="393"/>
      <c r="X44" s="284">
        <f t="shared" si="9"/>
        <v>0</v>
      </c>
      <c r="Y44" s="395"/>
      <c r="Z44" s="286">
        <f t="shared" si="10"/>
        <v>0</v>
      </c>
      <c r="AA44" s="289"/>
      <c r="AB44" s="284">
        <f t="shared" si="11"/>
        <v>0</v>
      </c>
      <c r="AC44" s="566"/>
      <c r="AD44" s="286">
        <f t="shared" si="0"/>
        <v>0</v>
      </c>
      <c r="AE44" s="291"/>
      <c r="AF44" s="284">
        <f t="shared" si="12"/>
        <v>0</v>
      </c>
      <c r="AG44" s="289"/>
      <c r="AH44" s="284">
        <f t="shared" si="13"/>
        <v>0</v>
      </c>
      <c r="AI44" s="465"/>
      <c r="AJ44" s="205">
        <f t="shared" si="14"/>
        <v>0</v>
      </c>
      <c r="AK44" s="399"/>
      <c r="AL44" s="205">
        <f t="shared" si="15"/>
        <v>0</v>
      </c>
      <c r="AM44" s="291"/>
      <c r="AN44" s="284">
        <f t="shared" si="16"/>
        <v>0</v>
      </c>
      <c r="AO44" s="322"/>
      <c r="AP44" s="331">
        <f t="shared" si="17"/>
        <v>0</v>
      </c>
      <c r="AQ44" s="259"/>
      <c r="AR44" s="253"/>
      <c r="AS44" s="261"/>
      <c r="AT44" s="253"/>
      <c r="AU44" s="1023">
        <f t="shared" si="18"/>
        <v>0.255</v>
      </c>
      <c r="AV44" s="1023"/>
      <c r="AW44" s="1023"/>
      <c r="AX44" s="266">
        <f t="shared" si="19"/>
        <v>0</v>
      </c>
      <c r="AY44" s="854"/>
      <c r="AZ44" s="852"/>
      <c r="BA44" s="852"/>
      <c r="BB44" s="161"/>
    </row>
    <row r="45" spans="1:54" ht="39" customHeight="1" x14ac:dyDescent="0.25">
      <c r="A45" s="1017" t="str">
        <f>сад!A45</f>
        <v>Печенье</v>
      </c>
      <c r="B45" s="1018"/>
      <c r="C45" s="1018"/>
      <c r="D45" s="1018"/>
      <c r="E45" s="1019"/>
      <c r="F45" s="274"/>
      <c r="G45" s="289"/>
      <c r="H45" s="284">
        <f t="shared" si="1"/>
        <v>0</v>
      </c>
      <c r="I45" s="289"/>
      <c r="J45" s="284">
        <f t="shared" si="2"/>
        <v>0</v>
      </c>
      <c r="K45" s="290"/>
      <c r="L45" s="284">
        <f t="shared" si="3"/>
        <v>0</v>
      </c>
      <c r="M45" s="562"/>
      <c r="N45" s="284">
        <f t="shared" si="4"/>
        <v>0</v>
      </c>
      <c r="O45" s="409"/>
      <c r="P45" s="284">
        <f t="shared" si="5"/>
        <v>0</v>
      </c>
      <c r="Q45" s="409"/>
      <c r="R45" s="284">
        <f t="shared" si="6"/>
        <v>0</v>
      </c>
      <c r="S45" s="410"/>
      <c r="T45" s="286">
        <f t="shared" si="7"/>
        <v>0</v>
      </c>
      <c r="U45" s="289"/>
      <c r="V45" s="284">
        <f t="shared" si="8"/>
        <v>0</v>
      </c>
      <c r="W45" s="393"/>
      <c r="X45" s="284">
        <f t="shared" si="9"/>
        <v>0</v>
      </c>
      <c r="Y45" s="289"/>
      <c r="Z45" s="286">
        <f t="shared" si="10"/>
        <v>0</v>
      </c>
      <c r="AA45" s="289"/>
      <c r="AB45" s="284">
        <f t="shared" si="11"/>
        <v>0</v>
      </c>
      <c r="AC45" s="566">
        <v>30</v>
      </c>
      <c r="AD45" s="286">
        <f t="shared" si="0"/>
        <v>0.45</v>
      </c>
      <c r="AE45" s="290"/>
      <c r="AF45" s="284">
        <f t="shared" si="12"/>
        <v>0</v>
      </c>
      <c r="AG45" s="289"/>
      <c r="AH45" s="284">
        <f t="shared" si="13"/>
        <v>0</v>
      </c>
      <c r="AI45" s="465"/>
      <c r="AJ45" s="205">
        <f t="shared" si="14"/>
        <v>0</v>
      </c>
      <c r="AK45" s="399"/>
      <c r="AL45" s="205">
        <f t="shared" si="15"/>
        <v>0</v>
      </c>
      <c r="AM45" s="291"/>
      <c r="AN45" s="284">
        <f t="shared" si="16"/>
        <v>0</v>
      </c>
      <c r="AO45" s="321"/>
      <c r="AP45" s="331">
        <f t="shared" si="17"/>
        <v>0</v>
      </c>
      <c r="AQ45" s="259"/>
      <c r="AR45" s="253"/>
      <c r="AS45" s="261"/>
      <c r="AT45" s="253"/>
      <c r="AU45" s="1023">
        <f t="shared" si="18"/>
        <v>0.45</v>
      </c>
      <c r="AV45" s="1023"/>
      <c r="AW45" s="1023"/>
      <c r="AX45" s="266">
        <f t="shared" si="19"/>
        <v>0</v>
      </c>
      <c r="AY45" s="854"/>
      <c r="AZ45" s="852"/>
      <c r="BA45" s="852"/>
      <c r="BB45" s="161"/>
    </row>
    <row r="46" spans="1:54" ht="39" customHeight="1" x14ac:dyDescent="0.25">
      <c r="A46" s="1017" t="str">
        <f>сад!A46</f>
        <v>Повидло</v>
      </c>
      <c r="B46" s="1018"/>
      <c r="C46" s="1018"/>
      <c r="D46" s="1018"/>
      <c r="E46" s="1019"/>
      <c r="F46" s="274"/>
      <c r="G46" s="289"/>
      <c r="H46" s="284">
        <f t="shared" si="1"/>
        <v>0</v>
      </c>
      <c r="I46" s="289">
        <v>15</v>
      </c>
      <c r="J46" s="284">
        <f t="shared" si="2"/>
        <v>0.22500000000000001</v>
      </c>
      <c r="K46" s="291"/>
      <c r="L46" s="284">
        <f t="shared" si="3"/>
        <v>0</v>
      </c>
      <c r="M46" s="561"/>
      <c r="N46" s="284">
        <f t="shared" si="4"/>
        <v>0</v>
      </c>
      <c r="O46" s="409"/>
      <c r="P46" s="284">
        <f t="shared" si="5"/>
        <v>0</v>
      </c>
      <c r="Q46" s="533"/>
      <c r="R46" s="284">
        <f t="shared" si="6"/>
        <v>0</v>
      </c>
      <c r="S46" s="406"/>
      <c r="T46" s="286">
        <f t="shared" si="7"/>
        <v>0</v>
      </c>
      <c r="U46" s="289"/>
      <c r="V46" s="284">
        <f t="shared" si="8"/>
        <v>0</v>
      </c>
      <c r="W46" s="393"/>
      <c r="X46" s="284">
        <f t="shared" si="9"/>
        <v>0</v>
      </c>
      <c r="Y46" s="289"/>
      <c r="Z46" s="286">
        <f t="shared" si="10"/>
        <v>0</v>
      </c>
      <c r="AA46" s="289"/>
      <c r="AB46" s="284">
        <f t="shared" si="11"/>
        <v>0</v>
      </c>
      <c r="AC46" s="566"/>
      <c r="AD46" s="286">
        <f t="shared" si="0"/>
        <v>0</v>
      </c>
      <c r="AE46" s="291"/>
      <c r="AF46" s="284">
        <f t="shared" si="12"/>
        <v>0</v>
      </c>
      <c r="AG46" s="289"/>
      <c r="AH46" s="284">
        <f t="shared" si="13"/>
        <v>0</v>
      </c>
      <c r="AI46" s="465"/>
      <c r="AJ46" s="205">
        <f t="shared" si="14"/>
        <v>0</v>
      </c>
      <c r="AK46" s="399"/>
      <c r="AL46" s="205">
        <f t="shared" si="15"/>
        <v>0</v>
      </c>
      <c r="AM46" s="291"/>
      <c r="AN46" s="284">
        <f t="shared" si="16"/>
        <v>0</v>
      </c>
      <c r="AO46" s="322"/>
      <c r="AP46" s="331">
        <f t="shared" si="17"/>
        <v>0</v>
      </c>
      <c r="AQ46" s="259"/>
      <c r="AR46" s="253"/>
      <c r="AS46" s="260"/>
      <c r="AT46" s="253"/>
      <c r="AU46" s="1023">
        <f t="shared" si="18"/>
        <v>0.22500000000000001</v>
      </c>
      <c r="AV46" s="1023"/>
      <c r="AW46" s="1023"/>
      <c r="AX46" s="266">
        <f t="shared" si="19"/>
        <v>0</v>
      </c>
      <c r="AY46" s="851"/>
      <c r="AZ46" s="852"/>
      <c r="BA46" s="852"/>
      <c r="BB46" s="161"/>
    </row>
    <row r="47" spans="1:54" s="6" customFormat="1" ht="39" customHeight="1" x14ac:dyDescent="0.25">
      <c r="A47" s="1017" t="str">
        <f>сад!A47</f>
        <v>Сахар</v>
      </c>
      <c r="B47" s="1018"/>
      <c r="C47" s="1018"/>
      <c r="D47" s="1018"/>
      <c r="E47" s="1019"/>
      <c r="F47" s="543"/>
      <c r="G47" s="289">
        <v>4</v>
      </c>
      <c r="H47" s="284">
        <f t="shared" ref="H47" si="20">+G47*$L$14/1000</f>
        <v>0.06</v>
      </c>
      <c r="I47" s="289"/>
      <c r="J47" s="284">
        <f t="shared" ref="J47" si="21">+I47*$L$14/1000</f>
        <v>0</v>
      </c>
      <c r="K47" s="291">
        <v>7</v>
      </c>
      <c r="L47" s="284">
        <f t="shared" ref="L47" si="22">+K47*$L$14/1000</f>
        <v>0.105</v>
      </c>
      <c r="M47" s="562"/>
      <c r="N47" s="284">
        <f t="shared" ref="N47" si="23">+M47*$L$14/1000</f>
        <v>0</v>
      </c>
      <c r="O47" s="409"/>
      <c r="P47" s="284">
        <f t="shared" ref="P47" si="24">+O47*$L$14/1000</f>
        <v>0</v>
      </c>
      <c r="Q47" s="551"/>
      <c r="R47" s="284">
        <f t="shared" ref="R47" si="25">+Q47*$L$14/1000</f>
        <v>0</v>
      </c>
      <c r="S47" s="406"/>
      <c r="T47" s="286">
        <f t="shared" ref="T47" si="26">+S47*$L$14/1000</f>
        <v>0</v>
      </c>
      <c r="U47" s="289"/>
      <c r="V47" s="284">
        <f t="shared" ref="V47" si="27">+U47*$L$14/1000</f>
        <v>0</v>
      </c>
      <c r="W47" s="393">
        <v>10</v>
      </c>
      <c r="X47" s="284">
        <f t="shared" ref="X47" si="28">+W47*$L$14/1000</f>
        <v>0.15</v>
      </c>
      <c r="Y47" s="289"/>
      <c r="Z47" s="286">
        <f t="shared" ref="Z47" si="29">+Y47*$L$14/1000</f>
        <v>0</v>
      </c>
      <c r="AA47" s="289"/>
      <c r="AB47" s="284">
        <f t="shared" ref="AB47" si="30">+AA47*$L$14/1000</f>
        <v>0</v>
      </c>
      <c r="AC47" s="566"/>
      <c r="AD47" s="286">
        <f t="shared" ref="AD47" si="31">+AC47*$L$14/1000</f>
        <v>0</v>
      </c>
      <c r="AE47" s="291"/>
      <c r="AF47" s="284">
        <f t="shared" ref="AF47" si="32">+AE47*$L$14/1000</f>
        <v>0</v>
      </c>
      <c r="AG47" s="289"/>
      <c r="AH47" s="284">
        <f t="shared" ref="AH47" si="33">+AG47*$L$14/1000</f>
        <v>0</v>
      </c>
      <c r="AI47" s="467">
        <v>4.2</v>
      </c>
      <c r="AJ47" s="205">
        <f t="shared" ref="AJ47" si="34">+AI47*$L$14/1000</f>
        <v>6.3E-2</v>
      </c>
      <c r="AK47" s="399">
        <v>3</v>
      </c>
      <c r="AL47" s="205">
        <f t="shared" ref="AL47" si="35">+AK47*$L$14/1000</f>
        <v>4.4999999999999998E-2</v>
      </c>
      <c r="AM47" s="291">
        <v>7</v>
      </c>
      <c r="AN47" s="284">
        <f t="shared" ref="AN47" si="36">+AM47*$L$14/1000</f>
        <v>0.105</v>
      </c>
      <c r="AO47" s="322"/>
      <c r="AP47" s="331">
        <f t="shared" ref="AP47" si="37">+AO47*$L$14/1000</f>
        <v>0</v>
      </c>
      <c r="AQ47" s="259"/>
      <c r="AR47" s="253"/>
      <c r="AS47" s="260"/>
      <c r="AT47" s="253"/>
      <c r="AU47" s="1023">
        <f t="shared" si="18"/>
        <v>0.52799999999999991</v>
      </c>
      <c r="AV47" s="1023"/>
      <c r="AW47" s="1023"/>
      <c r="AX47" s="266">
        <f t="shared" ref="AX47" si="38">AP47+AR47+AT47</f>
        <v>0</v>
      </c>
      <c r="AY47" s="851"/>
      <c r="AZ47" s="852"/>
      <c r="BA47" s="852"/>
      <c r="BB47" s="161"/>
    </row>
    <row r="48" spans="1:54" ht="39" customHeight="1" x14ac:dyDescent="0.25">
      <c r="A48" s="1017" t="str">
        <f>сад!A48</f>
        <v xml:space="preserve">Свекла </v>
      </c>
      <c r="B48" s="1018"/>
      <c r="C48" s="1018"/>
      <c r="D48" s="1018"/>
      <c r="E48" s="1019"/>
      <c r="F48" s="274"/>
      <c r="G48" s="289"/>
      <c r="H48" s="284">
        <f t="shared" si="1"/>
        <v>0</v>
      </c>
      <c r="I48" s="289"/>
      <c r="J48" s="284">
        <f t="shared" si="2"/>
        <v>0</v>
      </c>
      <c r="K48" s="290"/>
      <c r="L48" s="284">
        <f t="shared" si="3"/>
        <v>0</v>
      </c>
      <c r="M48" s="561">
        <v>32</v>
      </c>
      <c r="N48" s="284">
        <f t="shared" si="4"/>
        <v>0.48</v>
      </c>
      <c r="O48" s="409"/>
      <c r="P48" s="284">
        <f t="shared" si="5"/>
        <v>0</v>
      </c>
      <c r="Q48" s="289"/>
      <c r="R48" s="284">
        <f t="shared" si="6"/>
        <v>0</v>
      </c>
      <c r="S48" s="406"/>
      <c r="T48" s="286">
        <f t="shared" si="7"/>
        <v>0</v>
      </c>
      <c r="U48" s="395"/>
      <c r="V48" s="284">
        <f t="shared" si="8"/>
        <v>0</v>
      </c>
      <c r="W48" s="393"/>
      <c r="X48" s="284">
        <f t="shared" si="9"/>
        <v>0</v>
      </c>
      <c r="Y48" s="289"/>
      <c r="Z48" s="286">
        <f t="shared" si="10"/>
        <v>0</v>
      </c>
      <c r="AA48" s="289"/>
      <c r="AB48" s="284">
        <f t="shared" si="11"/>
        <v>0</v>
      </c>
      <c r="AC48" s="567"/>
      <c r="AD48" s="286">
        <f t="shared" si="0"/>
        <v>0</v>
      </c>
      <c r="AE48" s="291"/>
      <c r="AF48" s="284">
        <f t="shared" si="12"/>
        <v>0</v>
      </c>
      <c r="AG48" s="289"/>
      <c r="AH48" s="284">
        <f t="shared" si="13"/>
        <v>0</v>
      </c>
      <c r="AI48" s="467"/>
      <c r="AJ48" s="205">
        <f t="shared" si="14"/>
        <v>0</v>
      </c>
      <c r="AK48" s="399"/>
      <c r="AL48" s="205">
        <f t="shared" si="15"/>
        <v>0</v>
      </c>
      <c r="AM48" s="291"/>
      <c r="AN48" s="284">
        <f t="shared" si="16"/>
        <v>0</v>
      </c>
      <c r="AO48" s="321"/>
      <c r="AP48" s="331">
        <f t="shared" si="17"/>
        <v>0</v>
      </c>
      <c r="AQ48" s="259"/>
      <c r="AR48" s="253"/>
      <c r="AS48" s="261"/>
      <c r="AT48" s="251"/>
      <c r="AU48" s="1023">
        <f t="shared" si="18"/>
        <v>0.48</v>
      </c>
      <c r="AV48" s="1023"/>
      <c r="AW48" s="1023"/>
      <c r="AX48" s="267">
        <f t="shared" si="19"/>
        <v>0</v>
      </c>
      <c r="AY48" s="852"/>
      <c r="AZ48" s="852"/>
      <c r="BA48" s="852"/>
      <c r="BB48" s="161"/>
    </row>
    <row r="49" spans="1:54" s="6" customFormat="1" ht="39" customHeight="1" x14ac:dyDescent="0.25">
      <c r="A49" s="1017" t="str">
        <f>сад!A49</f>
        <v>Сметана</v>
      </c>
      <c r="B49" s="1018"/>
      <c r="C49" s="1018"/>
      <c r="D49" s="1018"/>
      <c r="E49" s="1019"/>
      <c r="F49" s="274"/>
      <c r="G49" s="289"/>
      <c r="H49" s="284">
        <f t="shared" si="1"/>
        <v>0</v>
      </c>
      <c r="I49" s="396"/>
      <c r="J49" s="284">
        <f t="shared" si="2"/>
        <v>0</v>
      </c>
      <c r="K49" s="361"/>
      <c r="L49" s="284">
        <f t="shared" si="3"/>
        <v>0</v>
      </c>
      <c r="M49" s="561">
        <v>5</v>
      </c>
      <c r="N49" s="284">
        <f t="shared" si="4"/>
        <v>7.4999999999999997E-2</v>
      </c>
      <c r="O49" s="407"/>
      <c r="P49" s="284">
        <f t="shared" si="5"/>
        <v>0</v>
      </c>
      <c r="Q49" s="395"/>
      <c r="R49" s="284">
        <f t="shared" si="6"/>
        <v>0</v>
      </c>
      <c r="S49" s="539"/>
      <c r="T49" s="286">
        <f t="shared" si="7"/>
        <v>0</v>
      </c>
      <c r="U49" s="289"/>
      <c r="V49" s="284">
        <f t="shared" si="8"/>
        <v>0</v>
      </c>
      <c r="W49" s="393"/>
      <c r="X49" s="284">
        <f t="shared" si="9"/>
        <v>0</v>
      </c>
      <c r="Y49" s="395"/>
      <c r="Z49" s="286">
        <f t="shared" si="10"/>
        <v>0</v>
      </c>
      <c r="AA49" s="289"/>
      <c r="AB49" s="284">
        <f t="shared" si="11"/>
        <v>0</v>
      </c>
      <c r="AC49" s="566"/>
      <c r="AD49" s="286">
        <f t="shared" si="0"/>
        <v>0</v>
      </c>
      <c r="AE49" s="291"/>
      <c r="AF49" s="284">
        <f t="shared" si="12"/>
        <v>0</v>
      </c>
      <c r="AG49" s="397"/>
      <c r="AH49" s="284">
        <f t="shared" si="13"/>
        <v>0</v>
      </c>
      <c r="AI49" s="465"/>
      <c r="AJ49" s="205">
        <f t="shared" si="14"/>
        <v>0</v>
      </c>
      <c r="AK49" s="399"/>
      <c r="AL49" s="205">
        <f t="shared" si="15"/>
        <v>0</v>
      </c>
      <c r="AM49" s="291"/>
      <c r="AN49" s="284">
        <f t="shared" si="16"/>
        <v>0</v>
      </c>
      <c r="AO49" s="320"/>
      <c r="AP49" s="331">
        <f t="shared" si="17"/>
        <v>0</v>
      </c>
      <c r="AQ49" s="259"/>
      <c r="AR49" s="253"/>
      <c r="AS49" s="260"/>
      <c r="AT49" s="253"/>
      <c r="AU49" s="1023">
        <f t="shared" si="18"/>
        <v>7.4999999999999997E-2</v>
      </c>
      <c r="AV49" s="1023"/>
      <c r="AW49" s="1023"/>
      <c r="AX49" s="266">
        <f t="shared" si="19"/>
        <v>0</v>
      </c>
      <c r="AY49" s="854"/>
      <c r="AZ49" s="852"/>
      <c r="BA49" s="852"/>
      <c r="BB49" s="161"/>
    </row>
    <row r="50" spans="1:54" s="6" customFormat="1" ht="39" customHeight="1" x14ac:dyDescent="0.25">
      <c r="A50" s="1017" t="str">
        <f>сад!A50</f>
        <v>Соль</v>
      </c>
      <c r="B50" s="1018"/>
      <c r="C50" s="1018"/>
      <c r="D50" s="1018"/>
      <c r="E50" s="1019"/>
      <c r="F50" s="536"/>
      <c r="G50" s="289"/>
      <c r="H50" s="284">
        <f t="shared" ref="H50" si="39">+G50*$L$14/1000</f>
        <v>0</v>
      </c>
      <c r="I50" s="289"/>
      <c r="J50" s="284">
        <f t="shared" ref="J50" si="40">+I50*$L$14/1000</f>
        <v>0</v>
      </c>
      <c r="K50" s="361"/>
      <c r="L50" s="284">
        <f t="shared" ref="L50" si="41">+K50*$L$14/1000</f>
        <v>0</v>
      </c>
      <c r="M50" s="561">
        <v>5</v>
      </c>
      <c r="N50" s="284">
        <f t="shared" ref="N50" si="42">+M50*$L$14/1000</f>
        <v>7.4999999999999997E-2</v>
      </c>
      <c r="O50" s="407"/>
      <c r="P50" s="284">
        <f t="shared" ref="P50" si="43">+O50*$L$14/1000</f>
        <v>0</v>
      </c>
      <c r="Q50" s="395"/>
      <c r="R50" s="284">
        <f t="shared" ref="R50" si="44">+Q50*$L$14/1000</f>
        <v>0</v>
      </c>
      <c r="S50" s="406"/>
      <c r="T50" s="286">
        <f t="shared" ref="T50" si="45">+S50*$L$14/1000</f>
        <v>0</v>
      </c>
      <c r="U50" s="395"/>
      <c r="V50" s="284">
        <f t="shared" ref="V50" si="46">+U50*$L$14/1000</f>
        <v>0</v>
      </c>
      <c r="W50" s="393"/>
      <c r="X50" s="284">
        <f t="shared" ref="X50" si="47">+W50*$L$14/1000</f>
        <v>0</v>
      </c>
      <c r="Y50" s="289"/>
      <c r="Z50" s="286">
        <f t="shared" ref="Z50" si="48">+Y50*$L$14/1000</f>
        <v>0</v>
      </c>
      <c r="AA50" s="289"/>
      <c r="AB50" s="284">
        <f t="shared" ref="AB50" si="49">+AA50*$L$14/1000</f>
        <v>0</v>
      </c>
      <c r="AC50" s="566"/>
      <c r="AD50" s="286">
        <f t="shared" ref="AD50" si="50">+AC50*$L$14/1000</f>
        <v>0</v>
      </c>
      <c r="AE50" s="291"/>
      <c r="AF50" s="284">
        <f t="shared" ref="AF50" si="51">+AE50*$L$14/1000</f>
        <v>0</v>
      </c>
      <c r="AG50" s="431"/>
      <c r="AH50" s="284">
        <f t="shared" ref="AH50" si="52">+AG50*$L$14/1000</f>
        <v>0</v>
      </c>
      <c r="AI50" s="465"/>
      <c r="AJ50" s="205">
        <f t="shared" ref="AJ50" si="53">+AI50*$L$14/1000</f>
        <v>0</v>
      </c>
      <c r="AK50" s="399"/>
      <c r="AL50" s="205">
        <f t="shared" ref="AL50" si="54">+AK50*$L$14/1000</f>
        <v>0</v>
      </c>
      <c r="AM50" s="291"/>
      <c r="AN50" s="284">
        <f t="shared" ref="AN50" si="55">+AM50*$L$14/1000</f>
        <v>0</v>
      </c>
      <c r="AO50" s="320"/>
      <c r="AP50" s="331">
        <f t="shared" ref="AP50" si="56">+AO50*$L$14/1000</f>
        <v>0</v>
      </c>
      <c r="AQ50" s="259"/>
      <c r="AR50" s="253"/>
      <c r="AS50" s="260"/>
      <c r="AT50" s="253"/>
      <c r="AU50" s="1023">
        <f t="shared" si="18"/>
        <v>7.4999999999999997E-2</v>
      </c>
      <c r="AV50" s="1023"/>
      <c r="AW50" s="1023"/>
      <c r="AX50" s="266">
        <f t="shared" ref="AX50" si="57">AP50+AR50+AT50</f>
        <v>0</v>
      </c>
      <c r="AY50" s="853"/>
      <c r="AZ50" s="853"/>
      <c r="BA50" s="853"/>
      <c r="BB50" s="161"/>
    </row>
    <row r="51" spans="1:54" ht="39" customHeight="1" x14ac:dyDescent="0.25">
      <c r="A51" s="1017" t="str">
        <f>сад!A51</f>
        <v>Сухари панировочные</v>
      </c>
      <c r="B51" s="1018"/>
      <c r="C51" s="1018"/>
      <c r="D51" s="1018"/>
      <c r="E51" s="1019"/>
      <c r="F51" s="351"/>
      <c r="G51" s="289"/>
      <c r="H51" s="284">
        <f t="shared" si="1"/>
        <v>0</v>
      </c>
      <c r="I51" s="289"/>
      <c r="J51" s="284">
        <f t="shared" si="2"/>
        <v>0</v>
      </c>
      <c r="K51" s="361"/>
      <c r="L51" s="284">
        <f t="shared" si="3"/>
        <v>0</v>
      </c>
      <c r="M51" s="561"/>
      <c r="N51" s="284">
        <f t="shared" si="4"/>
        <v>0</v>
      </c>
      <c r="O51" s="407"/>
      <c r="P51" s="284">
        <f t="shared" si="5"/>
        <v>0</v>
      </c>
      <c r="Q51" s="395"/>
      <c r="R51" s="284">
        <f t="shared" si="6"/>
        <v>0</v>
      </c>
      <c r="S51" s="406"/>
      <c r="T51" s="286">
        <f t="shared" si="7"/>
        <v>0</v>
      </c>
      <c r="U51" s="289"/>
      <c r="V51" s="284">
        <f t="shared" si="8"/>
        <v>0</v>
      </c>
      <c r="W51" s="393"/>
      <c r="X51" s="284">
        <f t="shared" si="9"/>
        <v>0</v>
      </c>
      <c r="Y51" s="289"/>
      <c r="Z51" s="286">
        <f t="shared" si="10"/>
        <v>0</v>
      </c>
      <c r="AA51" s="289"/>
      <c r="AB51" s="284">
        <f t="shared" si="11"/>
        <v>0</v>
      </c>
      <c r="AC51" s="566"/>
      <c r="AD51" s="286">
        <f t="shared" si="0"/>
        <v>0</v>
      </c>
      <c r="AE51" s="291"/>
      <c r="AF51" s="284">
        <f t="shared" si="12"/>
        <v>0</v>
      </c>
      <c r="AG51" s="431"/>
      <c r="AH51" s="284">
        <f t="shared" si="13"/>
        <v>0</v>
      </c>
      <c r="AI51" s="465"/>
      <c r="AJ51" s="205">
        <f t="shared" si="14"/>
        <v>0</v>
      </c>
      <c r="AK51" s="399"/>
      <c r="AL51" s="205">
        <f t="shared" si="15"/>
        <v>0</v>
      </c>
      <c r="AM51" s="291"/>
      <c r="AN51" s="284">
        <f t="shared" si="16"/>
        <v>0</v>
      </c>
      <c r="AO51" s="320"/>
      <c r="AP51" s="331">
        <f t="shared" si="17"/>
        <v>0</v>
      </c>
      <c r="AQ51" s="259"/>
      <c r="AR51" s="253"/>
      <c r="AS51" s="260"/>
      <c r="AT51" s="253"/>
      <c r="AU51" s="1023">
        <f t="shared" si="18"/>
        <v>0</v>
      </c>
      <c r="AV51" s="1023"/>
      <c r="AW51" s="1023"/>
      <c r="AX51" s="266">
        <f t="shared" si="19"/>
        <v>0</v>
      </c>
      <c r="AY51" s="853"/>
      <c r="AZ51" s="853"/>
      <c r="BA51" s="853"/>
      <c r="BB51" s="161"/>
    </row>
    <row r="52" spans="1:54" ht="39" customHeight="1" x14ac:dyDescent="0.25">
      <c r="A52" s="1017" t="str">
        <f>сад!A52</f>
        <v>Сухофрукты</v>
      </c>
      <c r="B52" s="1018"/>
      <c r="C52" s="1018"/>
      <c r="D52" s="1018"/>
      <c r="E52" s="1019"/>
      <c r="F52" s="351"/>
      <c r="G52" s="289"/>
      <c r="H52" s="284">
        <f t="shared" si="1"/>
        <v>0</v>
      </c>
      <c r="I52" s="289"/>
      <c r="J52" s="284">
        <f t="shared" si="2"/>
        <v>0</v>
      </c>
      <c r="K52" s="290"/>
      <c r="L52" s="284">
        <f t="shared" si="3"/>
        <v>0</v>
      </c>
      <c r="M52" s="561"/>
      <c r="N52" s="284">
        <f t="shared" si="4"/>
        <v>0</v>
      </c>
      <c r="O52" s="409"/>
      <c r="P52" s="284">
        <f t="shared" si="5"/>
        <v>0</v>
      </c>
      <c r="Q52" s="395"/>
      <c r="R52" s="284">
        <f t="shared" si="6"/>
        <v>0</v>
      </c>
      <c r="S52" s="406"/>
      <c r="T52" s="286">
        <f t="shared" si="7"/>
        <v>0</v>
      </c>
      <c r="U52" s="289"/>
      <c r="V52" s="284">
        <f t="shared" si="8"/>
        <v>0</v>
      </c>
      <c r="W52" s="393"/>
      <c r="X52" s="284">
        <f t="shared" si="9"/>
        <v>0</v>
      </c>
      <c r="Y52" s="289"/>
      <c r="Z52" s="286">
        <f t="shared" si="10"/>
        <v>0</v>
      </c>
      <c r="AA52" s="289"/>
      <c r="AB52" s="284">
        <f t="shared" si="11"/>
        <v>0</v>
      </c>
      <c r="AC52" s="566"/>
      <c r="AD52" s="286">
        <f t="shared" si="0"/>
        <v>0</v>
      </c>
      <c r="AE52" s="291"/>
      <c r="AF52" s="284">
        <f t="shared" si="12"/>
        <v>0</v>
      </c>
      <c r="AG52" s="395"/>
      <c r="AH52" s="284">
        <f t="shared" si="13"/>
        <v>0</v>
      </c>
      <c r="AI52" s="465"/>
      <c r="AJ52" s="205">
        <f t="shared" si="14"/>
        <v>0</v>
      </c>
      <c r="AK52" s="399"/>
      <c r="AL52" s="205">
        <f t="shared" si="15"/>
        <v>0</v>
      </c>
      <c r="AM52" s="290"/>
      <c r="AN52" s="284">
        <f t="shared" si="16"/>
        <v>0</v>
      </c>
      <c r="AO52" s="321"/>
      <c r="AP52" s="331">
        <f t="shared" si="17"/>
        <v>0</v>
      </c>
      <c r="AQ52" s="259"/>
      <c r="AR52" s="253"/>
      <c r="AS52" s="260"/>
      <c r="AT52" s="253"/>
      <c r="AU52" s="1023">
        <f t="shared" si="18"/>
        <v>0</v>
      </c>
      <c r="AV52" s="1023"/>
      <c r="AW52" s="1023"/>
      <c r="AX52" s="266">
        <f t="shared" si="19"/>
        <v>0</v>
      </c>
      <c r="AY52" s="352"/>
      <c r="AZ52" s="352"/>
      <c r="BA52" s="352"/>
      <c r="BB52" s="161"/>
    </row>
    <row r="53" spans="1:54" s="6" customFormat="1" ht="39" customHeight="1" x14ac:dyDescent="0.25">
      <c r="A53" s="1017" t="str">
        <f>сад!A53</f>
        <v>Творог</v>
      </c>
      <c r="B53" s="1018"/>
      <c r="C53" s="1018"/>
      <c r="D53" s="1018"/>
      <c r="E53" s="1019"/>
      <c r="F53" s="351"/>
      <c r="G53" s="289"/>
      <c r="H53" s="284">
        <f t="shared" si="1"/>
        <v>0</v>
      </c>
      <c r="I53" s="289"/>
      <c r="J53" s="284">
        <f t="shared" si="2"/>
        <v>0</v>
      </c>
      <c r="K53" s="290"/>
      <c r="L53" s="284">
        <f t="shared" si="3"/>
        <v>0</v>
      </c>
      <c r="M53" s="562"/>
      <c r="N53" s="284">
        <f t="shared" si="4"/>
        <v>0</v>
      </c>
      <c r="O53" s="465"/>
      <c r="P53" s="284">
        <f t="shared" si="5"/>
        <v>0</v>
      </c>
      <c r="Q53" s="395"/>
      <c r="R53" s="284">
        <f t="shared" si="6"/>
        <v>0</v>
      </c>
      <c r="S53" s="410"/>
      <c r="T53" s="286">
        <f t="shared" si="7"/>
        <v>0</v>
      </c>
      <c r="U53" s="289"/>
      <c r="V53" s="284">
        <f t="shared" si="8"/>
        <v>0</v>
      </c>
      <c r="W53" s="393"/>
      <c r="X53" s="284">
        <f t="shared" si="9"/>
        <v>0</v>
      </c>
      <c r="Y53" s="289"/>
      <c r="Z53" s="286">
        <f t="shared" si="10"/>
        <v>0</v>
      </c>
      <c r="AA53" s="289"/>
      <c r="AB53" s="284">
        <f t="shared" si="11"/>
        <v>0</v>
      </c>
      <c r="AC53" s="566"/>
      <c r="AD53" s="286">
        <f t="shared" si="0"/>
        <v>0</v>
      </c>
      <c r="AE53" s="290"/>
      <c r="AF53" s="284">
        <f t="shared" si="12"/>
        <v>0</v>
      </c>
      <c r="AG53" s="395"/>
      <c r="AH53" s="284"/>
      <c r="AI53" s="465">
        <v>14</v>
      </c>
      <c r="AJ53" s="205">
        <f t="shared" si="14"/>
        <v>0.21</v>
      </c>
      <c r="AK53" s="399"/>
      <c r="AL53" s="205">
        <f t="shared" si="15"/>
        <v>0</v>
      </c>
      <c r="AM53" s="291"/>
      <c r="AN53" s="284">
        <f t="shared" si="16"/>
        <v>0</v>
      </c>
      <c r="AO53" s="321"/>
      <c r="AP53" s="331"/>
      <c r="AQ53" s="259"/>
      <c r="AR53" s="253"/>
      <c r="AS53" s="260"/>
      <c r="AT53" s="253"/>
      <c r="AU53" s="1023">
        <f t="shared" si="18"/>
        <v>0.21</v>
      </c>
      <c r="AV53" s="1023"/>
      <c r="AW53" s="1023"/>
      <c r="AX53" s="266"/>
      <c r="AY53" s="352"/>
      <c r="AZ53" s="352"/>
      <c r="BA53" s="352"/>
      <c r="BB53" s="161"/>
    </row>
    <row r="54" spans="1:54" s="6" customFormat="1" ht="39" customHeight="1" x14ac:dyDescent="0.25">
      <c r="A54" s="1017" t="str">
        <f>сад!A54</f>
        <v>Томатная паста</v>
      </c>
      <c r="B54" s="1018"/>
      <c r="C54" s="1018"/>
      <c r="D54" s="1018"/>
      <c r="E54" s="1019"/>
      <c r="F54" s="478"/>
      <c r="G54" s="289"/>
      <c r="H54" s="284">
        <f t="shared" si="1"/>
        <v>0</v>
      </c>
      <c r="I54" s="289"/>
      <c r="J54" s="284">
        <f t="shared" si="2"/>
        <v>0</v>
      </c>
      <c r="K54" s="290"/>
      <c r="L54" s="284">
        <f t="shared" si="3"/>
        <v>0</v>
      </c>
      <c r="M54" s="561">
        <v>2</v>
      </c>
      <c r="N54" s="284">
        <f t="shared" si="4"/>
        <v>0.03</v>
      </c>
      <c r="O54" s="409"/>
      <c r="P54" s="284">
        <f t="shared" si="5"/>
        <v>0</v>
      </c>
      <c r="Q54" s="395"/>
      <c r="R54" s="284">
        <f t="shared" si="6"/>
        <v>0</v>
      </c>
      <c r="S54" s="406"/>
      <c r="T54" s="286">
        <f t="shared" si="7"/>
        <v>0</v>
      </c>
      <c r="U54" s="289"/>
      <c r="V54" s="284">
        <f t="shared" si="8"/>
        <v>0</v>
      </c>
      <c r="W54" s="393"/>
      <c r="X54" s="284">
        <f t="shared" si="9"/>
        <v>0</v>
      </c>
      <c r="Y54" s="289"/>
      <c r="Z54" s="286">
        <f t="shared" si="10"/>
        <v>0</v>
      </c>
      <c r="AA54" s="289"/>
      <c r="AB54" s="284">
        <f t="shared" si="11"/>
        <v>0</v>
      </c>
      <c r="AC54" s="566"/>
      <c r="AD54" s="286">
        <f t="shared" si="0"/>
        <v>0</v>
      </c>
      <c r="AE54" s="290"/>
      <c r="AF54" s="284">
        <f t="shared" si="12"/>
        <v>0</v>
      </c>
      <c r="AG54" s="395"/>
      <c r="AH54" s="284"/>
      <c r="AI54" s="465"/>
      <c r="AJ54" s="205">
        <f t="shared" si="14"/>
        <v>0</v>
      </c>
      <c r="AK54" s="399"/>
      <c r="AL54" s="205">
        <f t="shared" si="15"/>
        <v>0</v>
      </c>
      <c r="AM54" s="291"/>
      <c r="AN54" s="284">
        <f t="shared" si="16"/>
        <v>0</v>
      </c>
      <c r="AO54" s="321"/>
      <c r="AP54" s="331"/>
      <c r="AQ54" s="259"/>
      <c r="AR54" s="253"/>
      <c r="AS54" s="260"/>
      <c r="AT54" s="253"/>
      <c r="AU54" s="1024">
        <f t="shared" si="18"/>
        <v>0.03</v>
      </c>
      <c r="AV54" s="1024"/>
      <c r="AW54" s="1024"/>
      <c r="AX54" s="266"/>
      <c r="AY54" s="479"/>
      <c r="AZ54" s="479"/>
      <c r="BA54" s="479"/>
      <c r="BB54" s="161"/>
    </row>
    <row r="55" spans="1:54" s="6" customFormat="1" ht="39" customHeight="1" x14ac:dyDescent="0.25">
      <c r="A55" s="1017" t="str">
        <f>сад!A55</f>
        <v>Хлеб ново-украинский</v>
      </c>
      <c r="B55" s="1018"/>
      <c r="C55" s="1018"/>
      <c r="D55" s="1018"/>
      <c r="E55" s="1019"/>
      <c r="F55" s="433"/>
      <c r="G55" s="289"/>
      <c r="H55" s="284">
        <f t="shared" si="1"/>
        <v>0</v>
      </c>
      <c r="I55" s="289"/>
      <c r="J55" s="284">
        <f t="shared" si="2"/>
        <v>0</v>
      </c>
      <c r="K55" s="290"/>
      <c r="L55" s="284">
        <f t="shared" si="3"/>
        <v>0</v>
      </c>
      <c r="M55" s="561"/>
      <c r="N55" s="284">
        <f t="shared" si="4"/>
        <v>0</v>
      </c>
      <c r="O55" s="409"/>
      <c r="P55" s="284">
        <f t="shared" si="5"/>
        <v>0</v>
      </c>
      <c r="Q55" s="395"/>
      <c r="R55" s="284">
        <f t="shared" si="6"/>
        <v>0</v>
      </c>
      <c r="S55" s="406"/>
      <c r="T55" s="286">
        <f t="shared" si="7"/>
        <v>0</v>
      </c>
      <c r="U55" s="289"/>
      <c r="V55" s="284">
        <f t="shared" si="8"/>
        <v>0</v>
      </c>
      <c r="W55" s="393"/>
      <c r="X55" s="284">
        <f t="shared" si="9"/>
        <v>0</v>
      </c>
      <c r="Y55" s="289"/>
      <c r="Z55" s="286">
        <f t="shared" si="10"/>
        <v>0</v>
      </c>
      <c r="AA55" s="289">
        <v>20</v>
      </c>
      <c r="AB55" s="284">
        <f t="shared" si="11"/>
        <v>0.3</v>
      </c>
      <c r="AC55" s="566"/>
      <c r="AD55" s="286">
        <f t="shared" si="0"/>
        <v>0</v>
      </c>
      <c r="AE55" s="290"/>
      <c r="AF55" s="284">
        <f t="shared" si="12"/>
        <v>0</v>
      </c>
      <c r="AG55" s="395"/>
      <c r="AH55" s="284"/>
      <c r="AI55" s="465"/>
      <c r="AJ55" s="205">
        <f t="shared" si="14"/>
        <v>0</v>
      </c>
      <c r="AK55" s="399"/>
      <c r="AL55" s="209">
        <f t="shared" si="15"/>
        <v>0</v>
      </c>
      <c r="AM55" s="291"/>
      <c r="AN55" s="284">
        <f t="shared" si="16"/>
        <v>0</v>
      </c>
      <c r="AO55" s="321"/>
      <c r="AP55" s="331"/>
      <c r="AQ55" s="259"/>
      <c r="AR55" s="253"/>
      <c r="AS55" s="260"/>
      <c r="AT55" s="253"/>
      <c r="AU55" s="1023">
        <f t="shared" si="18"/>
        <v>0.3</v>
      </c>
      <c r="AV55" s="1023"/>
      <c r="AW55" s="1023"/>
      <c r="AX55" s="266"/>
      <c r="AY55" s="434"/>
      <c r="AZ55" s="434"/>
      <c r="BA55" s="434"/>
      <c r="BB55" s="161"/>
    </row>
    <row r="56" spans="1:54" s="6" customFormat="1" ht="39" customHeight="1" x14ac:dyDescent="0.25">
      <c r="A56" s="1017" t="str">
        <f>сад!A56</f>
        <v>Хлеб пшеничный</v>
      </c>
      <c r="B56" s="1018"/>
      <c r="C56" s="1018"/>
      <c r="D56" s="1018"/>
      <c r="E56" s="1019"/>
      <c r="F56" s="351"/>
      <c r="G56" s="289"/>
      <c r="H56" s="284">
        <f t="shared" si="1"/>
        <v>0</v>
      </c>
      <c r="I56" s="289"/>
      <c r="J56" s="284">
        <f t="shared" si="2"/>
        <v>0</v>
      </c>
      <c r="K56" s="290"/>
      <c r="L56" s="284">
        <f t="shared" si="3"/>
        <v>0</v>
      </c>
      <c r="M56" s="561"/>
      <c r="N56" s="284">
        <f t="shared" si="4"/>
        <v>0</v>
      </c>
      <c r="O56" s="466"/>
      <c r="P56" s="284">
        <f t="shared" si="5"/>
        <v>0</v>
      </c>
      <c r="Q56" s="395"/>
      <c r="R56" s="284">
        <f t="shared" si="6"/>
        <v>0</v>
      </c>
      <c r="S56" s="465"/>
      <c r="T56" s="286">
        <f t="shared" si="7"/>
        <v>0</v>
      </c>
      <c r="U56" s="289"/>
      <c r="V56" s="284">
        <f t="shared" si="8"/>
        <v>0</v>
      </c>
      <c r="W56" s="393"/>
      <c r="X56" s="284">
        <f t="shared" si="9"/>
        <v>0</v>
      </c>
      <c r="Y56" s="289"/>
      <c r="Z56" s="286">
        <f t="shared" si="10"/>
        <v>0</v>
      </c>
      <c r="AA56" s="289">
        <v>20</v>
      </c>
      <c r="AB56" s="284">
        <f t="shared" si="11"/>
        <v>0.3</v>
      </c>
      <c r="AC56" s="566"/>
      <c r="AD56" s="286">
        <f t="shared" si="0"/>
        <v>0</v>
      </c>
      <c r="AE56" s="290"/>
      <c r="AF56" s="284">
        <f t="shared" si="12"/>
        <v>0</v>
      </c>
      <c r="AG56" s="395"/>
      <c r="AH56" s="284"/>
      <c r="AI56" s="465"/>
      <c r="AJ56" s="205">
        <f t="shared" si="14"/>
        <v>0</v>
      </c>
      <c r="AK56" s="399"/>
      <c r="AL56" s="205">
        <f t="shared" si="15"/>
        <v>0</v>
      </c>
      <c r="AM56" s="291"/>
      <c r="AN56" s="284">
        <f t="shared" si="16"/>
        <v>0</v>
      </c>
      <c r="AO56" s="321"/>
      <c r="AP56" s="331"/>
      <c r="AQ56" s="259"/>
      <c r="AR56" s="253"/>
      <c r="AS56" s="260"/>
      <c r="AT56" s="253"/>
      <c r="AU56" s="1023">
        <f t="shared" si="18"/>
        <v>0.3</v>
      </c>
      <c r="AV56" s="1023"/>
      <c r="AW56" s="1023"/>
      <c r="AX56" s="266"/>
      <c r="AY56" s="352"/>
      <c r="AZ56" s="352"/>
      <c r="BA56" s="352"/>
      <c r="BB56" s="161"/>
    </row>
    <row r="57" spans="1:54" s="6" customFormat="1" ht="39" customHeight="1" x14ac:dyDescent="0.25">
      <c r="A57" s="1017" t="str">
        <f>сад!A57</f>
        <v>Чай</v>
      </c>
      <c r="B57" s="1018"/>
      <c r="C57" s="1018"/>
      <c r="D57" s="1018"/>
      <c r="E57" s="1019"/>
      <c r="F57" s="536"/>
      <c r="G57" s="289"/>
      <c r="H57" s="284">
        <f t="shared" ref="H57:H60" si="58">+G57*$L$14/1000</f>
        <v>0</v>
      </c>
      <c r="I57" s="289"/>
      <c r="J57" s="284">
        <f t="shared" ref="J57:J60" si="59">+I57*$L$14/1000</f>
        <v>0</v>
      </c>
      <c r="K57" s="291">
        <v>0.7</v>
      </c>
      <c r="L57" s="284">
        <f t="shared" ref="L57:L60" si="60">+K57*$L$14/1000</f>
        <v>1.0500000000000001E-2</v>
      </c>
      <c r="M57" s="561"/>
      <c r="N57" s="284">
        <f t="shared" ref="N57:N60" si="61">+M57*$L$14/1000</f>
        <v>0</v>
      </c>
      <c r="O57" s="467"/>
      <c r="P57" s="284">
        <f t="shared" ref="P57:P60" si="62">+O57*$L$14/1000</f>
        <v>0</v>
      </c>
      <c r="Q57" s="395"/>
      <c r="R57" s="284">
        <f t="shared" ref="R57:R60" si="63">+Q57*$L$14/1000</f>
        <v>0</v>
      </c>
      <c r="S57" s="465"/>
      <c r="T57" s="286">
        <f t="shared" ref="T57:T60" si="64">+S57*$L$14/1000</f>
        <v>0</v>
      </c>
      <c r="U57" s="289"/>
      <c r="V57" s="284">
        <f t="shared" ref="V57:V60" si="65">+U57*$L$14/1000</f>
        <v>0</v>
      </c>
      <c r="W57" s="393"/>
      <c r="X57" s="284">
        <f t="shared" ref="X57:X60" si="66">+W57*$L$14/1000</f>
        <v>0</v>
      </c>
      <c r="Y57" s="289"/>
      <c r="Z57" s="286">
        <f t="shared" ref="Z57:Z60" si="67">+Y57*$L$14/1000</f>
        <v>0</v>
      </c>
      <c r="AA57" s="289"/>
      <c r="AB57" s="284">
        <f t="shared" ref="AB57:AB60" si="68">+AA57*$L$14/1000</f>
        <v>0</v>
      </c>
      <c r="AC57" s="566"/>
      <c r="AD57" s="286">
        <f t="shared" ref="AD57:AD60" si="69">+AC57*$L$14/1000</f>
        <v>0</v>
      </c>
      <c r="AE57" s="227"/>
      <c r="AF57" s="284">
        <f t="shared" ref="AF57:AF60" si="70">+AE57*$L$14/1000</f>
        <v>0</v>
      </c>
      <c r="AG57" s="395"/>
      <c r="AH57" s="284"/>
      <c r="AI57" s="465"/>
      <c r="AJ57" s="205">
        <f t="shared" ref="AJ57:AJ60" si="71">+AI57*$L$14/1000</f>
        <v>0</v>
      </c>
      <c r="AK57" s="399"/>
      <c r="AL57" s="205">
        <f t="shared" ref="AL57:AL60" si="72">+AK57*$L$14/1000</f>
        <v>0</v>
      </c>
      <c r="AM57" s="291">
        <v>0.5</v>
      </c>
      <c r="AN57" s="284">
        <f t="shared" ref="AN57:AN60" si="73">+AM57*$L$14/1000</f>
        <v>7.4999999999999997E-3</v>
      </c>
      <c r="AO57" s="321"/>
      <c r="AP57" s="331"/>
      <c r="AQ57" s="259"/>
      <c r="AR57" s="253"/>
      <c r="AS57" s="260"/>
      <c r="AT57" s="253"/>
      <c r="AU57" s="1024">
        <f t="shared" si="18"/>
        <v>1.8000000000000002E-2</v>
      </c>
      <c r="AV57" s="1024"/>
      <c r="AW57" s="1024"/>
      <c r="AX57" s="266"/>
      <c r="AY57" s="537"/>
      <c r="AZ57" s="537"/>
      <c r="BA57" s="537"/>
      <c r="BB57" s="161"/>
    </row>
    <row r="58" spans="1:54" s="6" customFormat="1" ht="39" customHeight="1" x14ac:dyDescent="0.25">
      <c r="A58" s="1017" t="str">
        <f>сад!A58</f>
        <v>Чеснок</v>
      </c>
      <c r="B58" s="1018"/>
      <c r="C58" s="1018"/>
      <c r="D58" s="1018"/>
      <c r="E58" s="1019"/>
      <c r="F58" s="536"/>
      <c r="G58" s="289"/>
      <c r="H58" s="284">
        <f t="shared" si="58"/>
        <v>0</v>
      </c>
      <c r="I58" s="289"/>
      <c r="J58" s="284">
        <f t="shared" si="59"/>
        <v>0</v>
      </c>
      <c r="K58" s="290"/>
      <c r="L58" s="284">
        <f t="shared" si="60"/>
        <v>0</v>
      </c>
      <c r="M58" s="561"/>
      <c r="N58" s="284">
        <f t="shared" si="61"/>
        <v>0</v>
      </c>
      <c r="O58" s="407"/>
      <c r="P58" s="284">
        <f t="shared" si="62"/>
        <v>0</v>
      </c>
      <c r="Q58" s="395">
        <v>1</v>
      </c>
      <c r="R58" s="284">
        <f t="shared" si="63"/>
        <v>1.4999999999999999E-2</v>
      </c>
      <c r="S58" s="406"/>
      <c r="T58" s="286">
        <f t="shared" si="64"/>
        <v>0</v>
      </c>
      <c r="U58" s="395"/>
      <c r="V58" s="284">
        <f t="shared" si="65"/>
        <v>0</v>
      </c>
      <c r="W58" s="393"/>
      <c r="X58" s="284">
        <f t="shared" si="66"/>
        <v>0</v>
      </c>
      <c r="Y58" s="289"/>
      <c r="Z58" s="286">
        <f t="shared" si="67"/>
        <v>0</v>
      </c>
      <c r="AA58" s="289"/>
      <c r="AB58" s="284">
        <f t="shared" si="68"/>
        <v>0</v>
      </c>
      <c r="AC58" s="566"/>
      <c r="AD58" s="286">
        <f t="shared" si="69"/>
        <v>0</v>
      </c>
      <c r="AE58" s="290"/>
      <c r="AF58" s="284">
        <f t="shared" si="70"/>
        <v>0</v>
      </c>
      <c r="AG58" s="395"/>
      <c r="AH58" s="284"/>
      <c r="AI58" s="465"/>
      <c r="AJ58" s="205">
        <f t="shared" si="71"/>
        <v>0</v>
      </c>
      <c r="AK58" s="399"/>
      <c r="AL58" s="205">
        <f t="shared" si="72"/>
        <v>0</v>
      </c>
      <c r="AM58" s="291"/>
      <c r="AN58" s="284">
        <f t="shared" si="73"/>
        <v>0</v>
      </c>
      <c r="AO58" s="321"/>
      <c r="AP58" s="331"/>
      <c r="AQ58" s="259"/>
      <c r="AR58" s="253"/>
      <c r="AS58" s="260"/>
      <c r="AT58" s="253"/>
      <c r="AU58" s="1024">
        <f t="shared" si="18"/>
        <v>1.4999999999999999E-2</v>
      </c>
      <c r="AV58" s="1024"/>
      <c r="AW58" s="1024"/>
      <c r="AX58" s="266"/>
      <c r="AY58" s="537"/>
      <c r="AZ58" s="537"/>
      <c r="BA58" s="537"/>
      <c r="BB58" s="161"/>
    </row>
    <row r="59" spans="1:54" s="6" customFormat="1" ht="39" customHeight="1" x14ac:dyDescent="0.25">
      <c r="A59" s="1017" t="str">
        <f>сад!A59</f>
        <v>Шиповник</v>
      </c>
      <c r="B59" s="1018"/>
      <c r="C59" s="1018"/>
      <c r="D59" s="1018"/>
      <c r="E59" s="1019"/>
      <c r="F59" s="536"/>
      <c r="G59" s="289"/>
      <c r="H59" s="284">
        <f t="shared" si="58"/>
        <v>0</v>
      </c>
      <c r="I59" s="289"/>
      <c r="J59" s="284">
        <f t="shared" si="59"/>
        <v>0</v>
      </c>
      <c r="K59" s="290"/>
      <c r="L59" s="284">
        <f t="shared" si="60"/>
        <v>0</v>
      </c>
      <c r="M59" s="561"/>
      <c r="N59" s="284">
        <f t="shared" si="61"/>
        <v>0</v>
      </c>
      <c r="O59" s="467"/>
      <c r="P59" s="284">
        <f t="shared" si="62"/>
        <v>0</v>
      </c>
      <c r="Q59" s="395"/>
      <c r="R59" s="284">
        <f t="shared" si="63"/>
        <v>0</v>
      </c>
      <c r="S59" s="465"/>
      <c r="T59" s="286">
        <f t="shared" si="64"/>
        <v>0</v>
      </c>
      <c r="U59" s="289"/>
      <c r="V59" s="284">
        <f t="shared" si="65"/>
        <v>0</v>
      </c>
      <c r="W59" s="393"/>
      <c r="X59" s="284">
        <f t="shared" si="66"/>
        <v>0</v>
      </c>
      <c r="Y59" s="289"/>
      <c r="Z59" s="286">
        <f t="shared" si="67"/>
        <v>0</v>
      </c>
      <c r="AA59" s="289"/>
      <c r="AB59" s="284">
        <f t="shared" si="68"/>
        <v>0</v>
      </c>
      <c r="AC59" s="566"/>
      <c r="AD59" s="286">
        <f t="shared" si="69"/>
        <v>0</v>
      </c>
      <c r="AE59" s="290"/>
      <c r="AF59" s="284">
        <f t="shared" si="70"/>
        <v>0</v>
      </c>
      <c r="AG59" s="395"/>
      <c r="AH59" s="284"/>
      <c r="AI59" s="465"/>
      <c r="AJ59" s="205">
        <f t="shared" si="71"/>
        <v>0</v>
      </c>
      <c r="AK59" s="399"/>
      <c r="AL59" s="205">
        <f t="shared" si="72"/>
        <v>0</v>
      </c>
      <c r="AM59" s="291"/>
      <c r="AN59" s="284">
        <f t="shared" si="73"/>
        <v>0</v>
      </c>
      <c r="AO59" s="321"/>
      <c r="AP59" s="331"/>
      <c r="AQ59" s="259"/>
      <c r="AR59" s="253"/>
      <c r="AS59" s="260"/>
      <c r="AT59" s="253"/>
      <c r="AU59" s="1023">
        <f t="shared" si="18"/>
        <v>0</v>
      </c>
      <c r="AV59" s="1023"/>
      <c r="AW59" s="1023"/>
      <c r="AX59" s="266"/>
      <c r="AY59" s="537"/>
      <c r="AZ59" s="537"/>
      <c r="BA59" s="537"/>
      <c r="BB59" s="161"/>
    </row>
    <row r="60" spans="1:54" s="6" customFormat="1" ht="39" customHeight="1" x14ac:dyDescent="0.25">
      <c r="A60" s="1017" t="str">
        <f>сад!A60</f>
        <v>Ягода с/м (облепиха)</v>
      </c>
      <c r="B60" s="1018"/>
      <c r="C60" s="1018"/>
      <c r="D60" s="1018"/>
      <c r="E60" s="1019"/>
      <c r="F60" s="536"/>
      <c r="G60" s="289"/>
      <c r="H60" s="284">
        <f t="shared" si="58"/>
        <v>0</v>
      </c>
      <c r="I60" s="289"/>
      <c r="J60" s="284">
        <f t="shared" si="59"/>
        <v>0</v>
      </c>
      <c r="K60" s="290"/>
      <c r="L60" s="284">
        <f t="shared" si="60"/>
        <v>0</v>
      </c>
      <c r="M60" s="561"/>
      <c r="N60" s="284">
        <f t="shared" si="61"/>
        <v>0</v>
      </c>
      <c r="O60" s="407"/>
      <c r="P60" s="284">
        <f t="shared" si="62"/>
        <v>0</v>
      </c>
      <c r="Q60" s="395"/>
      <c r="R60" s="284">
        <f t="shared" si="63"/>
        <v>0</v>
      </c>
      <c r="S60" s="406"/>
      <c r="T60" s="286">
        <f t="shared" si="64"/>
        <v>0</v>
      </c>
      <c r="U60" s="289"/>
      <c r="V60" s="284">
        <f t="shared" si="65"/>
        <v>0</v>
      </c>
      <c r="W60" s="391">
        <v>16</v>
      </c>
      <c r="X60" s="284">
        <f t="shared" si="66"/>
        <v>0.24</v>
      </c>
      <c r="Y60" s="289"/>
      <c r="Z60" s="286">
        <f t="shared" si="67"/>
        <v>0</v>
      </c>
      <c r="AA60" s="289"/>
      <c r="AB60" s="284">
        <f t="shared" si="68"/>
        <v>0</v>
      </c>
      <c r="AC60" s="566"/>
      <c r="AD60" s="286">
        <f t="shared" si="69"/>
        <v>0</v>
      </c>
      <c r="AE60" s="290"/>
      <c r="AF60" s="284">
        <f t="shared" si="70"/>
        <v>0</v>
      </c>
      <c r="AG60" s="395"/>
      <c r="AH60" s="284"/>
      <c r="AI60" s="465"/>
      <c r="AJ60" s="205">
        <f t="shared" si="71"/>
        <v>0</v>
      </c>
      <c r="AK60" s="399"/>
      <c r="AL60" s="205">
        <f t="shared" si="72"/>
        <v>0</v>
      </c>
      <c r="AM60" s="291"/>
      <c r="AN60" s="284">
        <f t="shared" si="73"/>
        <v>0</v>
      </c>
      <c r="AO60" s="321"/>
      <c r="AP60" s="331"/>
      <c r="AQ60" s="259"/>
      <c r="AR60" s="253"/>
      <c r="AS60" s="260"/>
      <c r="AT60" s="253"/>
      <c r="AU60" s="1023">
        <f t="shared" si="18"/>
        <v>0.24</v>
      </c>
      <c r="AV60" s="1023"/>
      <c r="AW60" s="1023"/>
      <c r="AX60" s="266"/>
      <c r="AY60" s="537"/>
      <c r="AZ60" s="537"/>
      <c r="BA60" s="537"/>
      <c r="BB60" s="161"/>
    </row>
    <row r="61" spans="1:54" s="6" customFormat="1" ht="39" customHeight="1" x14ac:dyDescent="0.25">
      <c r="A61" s="1017" t="str">
        <f>сад!A61</f>
        <v>Яйцо</v>
      </c>
      <c r="B61" s="1018"/>
      <c r="C61" s="1018"/>
      <c r="D61" s="1018"/>
      <c r="E61" s="1019"/>
      <c r="F61" s="478"/>
      <c r="G61" s="289"/>
      <c r="H61" s="284">
        <f t="shared" si="1"/>
        <v>0</v>
      </c>
      <c r="I61" s="289"/>
      <c r="J61" s="284">
        <f t="shared" si="2"/>
        <v>0</v>
      </c>
      <c r="K61" s="290"/>
      <c r="L61" s="284">
        <f t="shared" si="3"/>
        <v>0</v>
      </c>
      <c r="M61" s="561"/>
      <c r="N61" s="284">
        <f t="shared" si="4"/>
        <v>0</v>
      </c>
      <c r="O61" s="468" t="s">
        <v>109</v>
      </c>
      <c r="P61" s="284" t="s">
        <v>94</v>
      </c>
      <c r="Q61" s="395"/>
      <c r="R61" s="284">
        <f t="shared" si="6"/>
        <v>0</v>
      </c>
      <c r="S61" s="465"/>
      <c r="T61" s="286">
        <f t="shared" si="7"/>
        <v>0</v>
      </c>
      <c r="U61" s="289"/>
      <c r="V61" s="284">
        <f t="shared" si="8"/>
        <v>0</v>
      </c>
      <c r="W61" s="393"/>
      <c r="X61" s="284">
        <f t="shared" si="9"/>
        <v>0</v>
      </c>
      <c r="Y61" s="289"/>
      <c r="Z61" s="286">
        <f t="shared" si="10"/>
        <v>0</v>
      </c>
      <c r="AA61" s="289"/>
      <c r="AB61" s="284">
        <f t="shared" si="11"/>
        <v>0</v>
      </c>
      <c r="AC61" s="565"/>
      <c r="AD61" s="286"/>
      <c r="AE61" s="290"/>
      <c r="AF61" s="284">
        <f t="shared" si="12"/>
        <v>0</v>
      </c>
      <c r="AG61" s="395"/>
      <c r="AH61" s="284"/>
      <c r="AI61" s="468" t="s">
        <v>141</v>
      </c>
      <c r="AJ61" s="205" t="s">
        <v>115</v>
      </c>
      <c r="AK61" s="468"/>
      <c r="AL61" s="205"/>
      <c r="AM61" s="291"/>
      <c r="AN61" s="284">
        <f t="shared" si="16"/>
        <v>0</v>
      </c>
      <c r="AO61" s="321"/>
      <c r="AP61" s="331"/>
      <c r="AQ61" s="259"/>
      <c r="AR61" s="253"/>
      <c r="AS61" s="260"/>
      <c r="AT61" s="253"/>
      <c r="AU61" s="1023" t="s">
        <v>115</v>
      </c>
      <c r="AV61" s="1023"/>
      <c r="AW61" s="1023"/>
      <c r="AX61" s="266"/>
      <c r="AY61" s="479"/>
      <c r="AZ61" s="479"/>
      <c r="BA61" s="479"/>
      <c r="BB61" s="161"/>
    </row>
    <row r="62" spans="1:54" s="6" customFormat="1" ht="39" customHeight="1" x14ac:dyDescent="0.25">
      <c r="A62" s="1017" t="str">
        <f>сад!A62</f>
        <v>Яблоко</v>
      </c>
      <c r="B62" s="1018"/>
      <c r="C62" s="1018"/>
      <c r="D62" s="1018"/>
      <c r="E62" s="1019"/>
      <c r="F62" s="471"/>
      <c r="G62" s="289"/>
      <c r="H62" s="284">
        <f t="shared" si="1"/>
        <v>0</v>
      </c>
      <c r="I62" s="289"/>
      <c r="J62" s="284">
        <f t="shared" si="2"/>
        <v>0</v>
      </c>
      <c r="K62" s="290"/>
      <c r="L62" s="284">
        <f t="shared" si="3"/>
        <v>0</v>
      </c>
      <c r="M62" s="289"/>
      <c r="N62" s="284">
        <f t="shared" si="4"/>
        <v>0</v>
      </c>
      <c r="O62" s="407"/>
      <c r="P62" s="284">
        <f t="shared" si="5"/>
        <v>0</v>
      </c>
      <c r="Q62" s="395"/>
      <c r="R62" s="284">
        <f t="shared" si="6"/>
        <v>0</v>
      </c>
      <c r="S62" s="406"/>
      <c r="T62" s="286">
        <f t="shared" si="7"/>
        <v>0</v>
      </c>
      <c r="U62" s="289"/>
      <c r="V62" s="284">
        <f t="shared" si="8"/>
        <v>0</v>
      </c>
      <c r="W62" s="393"/>
      <c r="X62" s="284">
        <f t="shared" si="9"/>
        <v>0</v>
      </c>
      <c r="Y62" s="289"/>
      <c r="Z62" s="286">
        <f t="shared" si="10"/>
        <v>0</v>
      </c>
      <c r="AA62" s="289"/>
      <c r="AB62" s="284">
        <f t="shared" si="11"/>
        <v>0</v>
      </c>
      <c r="AC62" s="566"/>
      <c r="AD62" s="286">
        <f t="shared" si="0"/>
        <v>0</v>
      </c>
      <c r="AE62" s="290"/>
      <c r="AF62" s="284">
        <f t="shared" si="12"/>
        <v>0</v>
      </c>
      <c r="AG62" s="395"/>
      <c r="AH62" s="284"/>
      <c r="AI62" s="465"/>
      <c r="AJ62" s="205">
        <f t="shared" si="14"/>
        <v>0</v>
      </c>
      <c r="AK62" s="399"/>
      <c r="AL62" s="205">
        <f t="shared" si="15"/>
        <v>0</v>
      </c>
      <c r="AM62" s="291"/>
      <c r="AN62" s="284">
        <f t="shared" si="16"/>
        <v>0</v>
      </c>
      <c r="AO62" s="321"/>
      <c r="AP62" s="331"/>
      <c r="AQ62" s="259"/>
      <c r="AR62" s="253"/>
      <c r="AS62" s="260"/>
      <c r="AT62" s="253"/>
      <c r="AU62" s="1023">
        <f t="shared" si="18"/>
        <v>0</v>
      </c>
      <c r="AV62" s="1023"/>
      <c r="AW62" s="1023"/>
      <c r="AX62" s="266"/>
      <c r="AY62" s="472"/>
      <c r="AZ62" s="472"/>
      <c r="BA62" s="472"/>
      <c r="BB62" s="161"/>
    </row>
    <row r="63" spans="1:54" s="147" customFormat="1" ht="34.5" customHeight="1" x14ac:dyDescent="0.25">
      <c r="A63" s="375"/>
      <c r="B63" s="375"/>
      <c r="C63" s="375"/>
      <c r="D63" s="375"/>
      <c r="E63" s="375"/>
      <c r="F63" s="167"/>
      <c r="G63" s="301"/>
      <c r="H63" s="298"/>
      <c r="I63" s="301"/>
      <c r="J63" s="298"/>
      <c r="K63" s="301"/>
      <c r="L63" s="298"/>
      <c r="M63" s="301"/>
      <c r="N63" s="299"/>
      <c r="O63" s="300"/>
      <c r="P63" s="298"/>
      <c r="Q63" s="301"/>
      <c r="R63" s="298"/>
      <c r="S63" s="302"/>
      <c r="T63" s="298"/>
      <c r="U63" s="303"/>
      <c r="V63" s="298"/>
      <c r="W63" s="303"/>
      <c r="X63" s="298"/>
      <c r="Y63" s="304"/>
      <c r="Z63" s="298"/>
      <c r="AA63" s="301"/>
      <c r="AB63" s="298"/>
      <c r="AC63" s="168"/>
      <c r="AD63" s="422"/>
      <c r="AE63" s="168"/>
      <c r="AF63" s="169"/>
      <c r="AG63" s="305"/>
      <c r="AH63" s="305"/>
      <c r="AI63" s="420"/>
      <c r="AJ63" s="421"/>
      <c r="AK63" s="170"/>
      <c r="AL63" s="169"/>
      <c r="AM63" s="423"/>
      <c r="AN63" s="169"/>
      <c r="AO63" s="424"/>
      <c r="AP63" s="425"/>
      <c r="AQ63" s="301"/>
      <c r="AR63" s="425"/>
      <c r="AS63" s="302"/>
      <c r="AT63" s="425"/>
      <c r="AU63" s="307"/>
      <c r="AV63" s="307"/>
      <c r="AW63" s="307"/>
      <c r="AX63" s="308"/>
      <c r="AY63" s="168"/>
      <c r="AZ63" s="168"/>
      <c r="BA63" s="168"/>
      <c r="BB63" s="157"/>
    </row>
    <row r="64" spans="1:54" s="147" customFormat="1" ht="34.5" customHeight="1" x14ac:dyDescent="0.25">
      <c r="A64" s="375"/>
      <c r="B64" s="375"/>
      <c r="C64" s="375"/>
      <c r="D64" s="375"/>
      <c r="E64" s="375"/>
      <c r="F64" s="426"/>
      <c r="G64" s="301"/>
      <c r="H64" s="298"/>
      <c r="I64" s="301"/>
      <c r="J64" s="298"/>
      <c r="K64" s="301"/>
      <c r="L64" s="298"/>
      <c r="M64" s="301"/>
      <c r="N64" s="299"/>
      <c r="O64" s="300"/>
      <c r="P64" s="298"/>
      <c r="Q64" s="301"/>
      <c r="R64" s="298"/>
      <c r="S64" s="302"/>
      <c r="T64" s="298"/>
      <c r="U64" s="303"/>
      <c r="V64" s="298"/>
      <c r="W64" s="303"/>
      <c r="X64" s="298"/>
      <c r="Y64" s="304"/>
      <c r="Z64" s="298"/>
      <c r="AA64" s="301"/>
      <c r="AB64" s="298"/>
      <c r="AC64" s="427"/>
      <c r="AD64" s="422"/>
      <c r="AE64" s="427"/>
      <c r="AF64" s="428"/>
      <c r="AG64" s="298"/>
      <c r="AH64" s="298"/>
      <c r="AI64" s="427"/>
      <c r="AJ64" s="306"/>
      <c r="AK64" s="429"/>
      <c r="AL64" s="428"/>
      <c r="AM64" s="430"/>
      <c r="AN64" s="428"/>
      <c r="AO64" s="424"/>
      <c r="AP64" s="425"/>
      <c r="AQ64" s="301"/>
      <c r="AR64" s="425"/>
      <c r="AS64" s="302"/>
      <c r="AT64" s="425"/>
      <c r="AU64" s="307"/>
      <c r="AV64" s="307"/>
      <c r="AW64" s="307"/>
      <c r="AX64" s="308"/>
      <c r="AY64" s="427"/>
      <c r="AZ64" s="427"/>
      <c r="BA64" s="427"/>
      <c r="BB64" s="157"/>
    </row>
    <row r="65" spans="1:54" s="4" customFormat="1" ht="30" x14ac:dyDescent="0.4">
      <c r="A65" s="611" t="s">
        <v>58</v>
      </c>
      <c r="B65" s="611"/>
      <c r="C65" s="611"/>
      <c r="D65" s="611"/>
      <c r="E65" s="612"/>
      <c r="F65" s="612"/>
      <c r="G65" s="612"/>
      <c r="H65" s="613"/>
      <c r="I65" s="613"/>
      <c r="J65" s="613"/>
      <c r="K65" s="437"/>
      <c r="L65" s="614" t="str">
        <f>сад!L65</f>
        <v>Клаус Е.С.</v>
      </c>
      <c r="M65" s="614"/>
      <c r="N65" s="614"/>
      <c r="O65" s="437"/>
      <c r="P65" s="437"/>
      <c r="Q65" s="437"/>
      <c r="R65" s="437"/>
      <c r="S65" s="437"/>
      <c r="T65" s="435"/>
      <c r="U65" s="609" t="s">
        <v>40</v>
      </c>
      <c r="V65" s="609"/>
      <c r="W65" s="609"/>
      <c r="X65" s="609"/>
      <c r="Y65" s="609"/>
      <c r="Z65" s="609"/>
      <c r="AA65" s="609"/>
      <c r="AB65" s="609"/>
      <c r="AC65" s="435"/>
      <c r="AD65" s="610"/>
      <c r="AE65" s="610"/>
      <c r="AF65" s="610"/>
      <c r="AG65" s="610"/>
      <c r="AH65" s="610"/>
      <c r="AI65" s="435"/>
      <c r="AJ65" s="435"/>
      <c r="AK65" s="435"/>
      <c r="AL65" s="435"/>
      <c r="AM65" s="435"/>
      <c r="AN65" s="610" t="str">
        <f>сад!AN65</f>
        <v>Лешенок С.А.</v>
      </c>
      <c r="AO65" s="610"/>
      <c r="AP65" s="610"/>
      <c r="AQ65" s="610"/>
      <c r="AR65" s="610"/>
      <c r="AS65" s="610"/>
      <c r="AT65" s="610"/>
      <c r="AU65" s="610"/>
      <c r="AV65" s="610"/>
      <c r="AW65" s="610"/>
      <c r="AX65" s="435"/>
      <c r="AY65" s="413"/>
      <c r="AZ65" s="413"/>
      <c r="BA65" s="413"/>
      <c r="BB65" s="157"/>
    </row>
    <row r="66" spans="1:54" s="4" customFormat="1" ht="30" x14ac:dyDescent="0.4">
      <c r="A66" s="609" t="s">
        <v>2</v>
      </c>
      <c r="B66" s="609"/>
      <c r="C66" s="609"/>
      <c r="D66" s="609"/>
      <c r="E66" s="620"/>
      <c r="F66" s="620"/>
      <c r="G66" s="620"/>
      <c r="H66" s="619" t="s">
        <v>4</v>
      </c>
      <c r="I66" s="619"/>
      <c r="J66" s="619"/>
      <c r="K66" s="437"/>
      <c r="L66" s="618" t="s">
        <v>5</v>
      </c>
      <c r="M66" s="618"/>
      <c r="N66" s="618"/>
      <c r="O66" s="437"/>
      <c r="P66" s="437"/>
      <c r="Q66" s="437"/>
      <c r="R66" s="437"/>
      <c r="S66" s="437"/>
      <c r="T66" s="435"/>
      <c r="U66" s="609" t="s">
        <v>2</v>
      </c>
      <c r="V66" s="609"/>
      <c r="W66" s="609"/>
      <c r="X66" s="609"/>
      <c r="Y66" s="609"/>
      <c r="Z66" s="609"/>
      <c r="AA66" s="609"/>
      <c r="AB66" s="609"/>
      <c r="AC66" s="435"/>
      <c r="AD66" s="619" t="s">
        <v>41</v>
      </c>
      <c r="AE66" s="619"/>
      <c r="AF66" s="619"/>
      <c r="AG66" s="619"/>
      <c r="AH66" s="619"/>
      <c r="AI66" s="435"/>
      <c r="AJ66" s="435"/>
      <c r="AK66" s="435"/>
      <c r="AL66" s="435"/>
      <c r="AM66" s="435"/>
      <c r="AN66" s="619"/>
      <c r="AO66" s="619"/>
      <c r="AP66" s="619"/>
      <c r="AQ66" s="619"/>
      <c r="AR66" s="619"/>
      <c r="AS66" s="619"/>
      <c r="AT66" s="619"/>
      <c r="AU66" s="619"/>
      <c r="AV66" s="619"/>
      <c r="AW66" s="619"/>
      <c r="AX66" s="435"/>
      <c r="AY66" s="413"/>
      <c r="AZ66" s="413"/>
      <c r="BA66" s="413"/>
      <c r="BB66" s="157"/>
    </row>
    <row r="67" spans="1:54" s="4" customFormat="1" ht="30" x14ac:dyDescent="0.4">
      <c r="A67" s="435"/>
      <c r="B67" s="435"/>
      <c r="C67" s="435"/>
      <c r="D67" s="435"/>
      <c r="E67" s="437"/>
      <c r="F67" s="437"/>
      <c r="G67" s="437"/>
      <c r="H67" s="437"/>
      <c r="I67" s="383"/>
      <c r="J67" s="383"/>
      <c r="K67" s="437"/>
      <c r="L67" s="383"/>
      <c r="M67" s="383"/>
      <c r="N67" s="383"/>
      <c r="O67" s="437"/>
      <c r="P67" s="437"/>
      <c r="Q67" s="437"/>
      <c r="R67" s="437"/>
      <c r="S67" s="437"/>
      <c r="T67" s="435"/>
      <c r="U67" s="435"/>
      <c r="V67" s="435"/>
      <c r="W67" s="455"/>
      <c r="X67" s="455"/>
      <c r="Y67" s="435"/>
      <c r="Z67" s="435"/>
      <c r="AA67" s="435"/>
      <c r="AB67" s="435"/>
      <c r="AC67" s="435"/>
      <c r="AD67" s="437"/>
      <c r="AE67" s="437"/>
      <c r="AF67" s="437"/>
      <c r="AG67" s="437"/>
      <c r="AH67" s="437"/>
      <c r="AI67" s="435"/>
      <c r="AJ67" s="435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37"/>
      <c r="AW67" s="437"/>
      <c r="AX67" s="435"/>
      <c r="AY67" s="413"/>
      <c r="AZ67" s="413"/>
      <c r="BA67" s="413"/>
      <c r="BB67" s="157"/>
    </row>
    <row r="68" spans="1:54" s="4" customFormat="1" ht="30" x14ac:dyDescent="0.4">
      <c r="A68" s="609" t="s">
        <v>56</v>
      </c>
      <c r="B68" s="609"/>
      <c r="C68" s="609"/>
      <c r="D68" s="609"/>
      <c r="E68" s="620" t="s">
        <v>2</v>
      </c>
      <c r="F68" s="620"/>
      <c r="G68" s="620"/>
      <c r="H68" s="384"/>
      <c r="I68" s="437"/>
      <c r="J68" s="437"/>
      <c r="K68" s="437"/>
      <c r="L68" s="614" t="str">
        <f>сад!L68</f>
        <v>Набиева М.А.</v>
      </c>
      <c r="M68" s="614"/>
      <c r="N68" s="614"/>
      <c r="O68" s="437"/>
      <c r="P68" s="437"/>
      <c r="Q68" s="437"/>
      <c r="R68" s="437"/>
      <c r="S68" s="437"/>
      <c r="T68" s="435"/>
      <c r="U68" s="609" t="s">
        <v>42</v>
      </c>
      <c r="V68" s="609"/>
      <c r="W68" s="609"/>
      <c r="X68" s="609"/>
      <c r="Y68" s="609"/>
      <c r="Z68" s="609"/>
      <c r="AA68" s="609"/>
      <c r="AB68" s="609"/>
      <c r="AC68" s="435"/>
      <c r="AD68" s="610"/>
      <c r="AE68" s="610"/>
      <c r="AF68" s="610"/>
      <c r="AG68" s="610"/>
      <c r="AH68" s="610"/>
      <c r="AI68" s="435"/>
      <c r="AJ68" s="435"/>
      <c r="AK68" s="435"/>
      <c r="AL68" s="435"/>
      <c r="AM68" s="435"/>
      <c r="AN68" s="610" t="str">
        <f>сад!AN68</f>
        <v>Якушева Н.Е.</v>
      </c>
      <c r="AO68" s="610"/>
      <c r="AP68" s="610"/>
      <c r="AQ68" s="610"/>
      <c r="AR68" s="610"/>
      <c r="AS68" s="610"/>
      <c r="AT68" s="610"/>
      <c r="AU68" s="610"/>
      <c r="AV68" s="610"/>
      <c r="AW68" s="610"/>
      <c r="AX68" s="435"/>
      <c r="AY68" s="413"/>
      <c r="AZ68" s="413"/>
      <c r="BA68" s="413"/>
    </row>
    <row r="69" spans="1:54" s="4" customFormat="1" ht="30" x14ac:dyDescent="0.4">
      <c r="A69" s="435" t="s">
        <v>2</v>
      </c>
      <c r="B69" s="435"/>
      <c r="C69" s="435" t="s">
        <v>2</v>
      </c>
      <c r="D69" s="435"/>
      <c r="E69" s="620"/>
      <c r="F69" s="620"/>
      <c r="G69" s="620"/>
      <c r="H69" s="619" t="s">
        <v>4</v>
      </c>
      <c r="I69" s="619"/>
      <c r="J69" s="619"/>
      <c r="K69" s="437"/>
      <c r="L69" s="618" t="s">
        <v>5</v>
      </c>
      <c r="M69" s="618"/>
      <c r="N69" s="618"/>
      <c r="O69" s="437"/>
      <c r="P69" s="437"/>
      <c r="Q69" s="437"/>
      <c r="R69" s="437"/>
      <c r="S69" s="437"/>
      <c r="T69" s="435"/>
      <c r="U69" s="609" t="s">
        <v>2</v>
      </c>
      <c r="V69" s="609"/>
      <c r="W69" s="609"/>
      <c r="X69" s="609"/>
      <c r="Y69" s="609"/>
      <c r="Z69" s="609"/>
      <c r="AA69" s="609"/>
      <c r="AB69" s="609"/>
      <c r="AC69" s="435"/>
      <c r="AD69" s="619" t="s">
        <v>41</v>
      </c>
      <c r="AE69" s="619"/>
      <c r="AF69" s="619"/>
      <c r="AG69" s="619"/>
      <c r="AH69" s="619"/>
      <c r="AI69" s="435"/>
      <c r="AJ69" s="435"/>
      <c r="AK69" s="435"/>
      <c r="AL69" s="435"/>
      <c r="AM69" s="435"/>
      <c r="AN69" s="619"/>
      <c r="AO69" s="619"/>
      <c r="AP69" s="619"/>
      <c r="AQ69" s="619"/>
      <c r="AR69" s="619"/>
      <c r="AS69" s="619"/>
      <c r="AT69" s="619"/>
      <c r="AU69" s="619"/>
      <c r="AV69" s="619"/>
      <c r="AW69" s="619"/>
      <c r="AX69" s="435"/>
      <c r="AY69" s="413"/>
      <c r="AZ69" s="413"/>
      <c r="BA69" s="413"/>
    </row>
    <row r="70" spans="1:54" s="4" customFormat="1" ht="26.25" x14ac:dyDescent="0.4">
      <c r="A70" s="432"/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2"/>
      <c r="AJ70" s="432"/>
      <c r="AK70" s="432"/>
      <c r="AL70" s="432"/>
      <c r="AM70" s="432"/>
      <c r="AN70" s="432"/>
      <c r="AO70" s="432"/>
      <c r="AP70" s="432"/>
      <c r="AQ70" s="432"/>
      <c r="AR70" s="432"/>
      <c r="AS70" s="432"/>
      <c r="AT70" s="432"/>
      <c r="AU70" s="432"/>
      <c r="AV70" s="432"/>
      <c r="AW70" s="381"/>
      <c r="AX70" s="381"/>
      <c r="AY70" s="381"/>
      <c r="AZ70" s="381"/>
      <c r="BA70" s="381"/>
    </row>
    <row r="71" spans="1:54" s="4" customFormat="1" ht="26.25" x14ac:dyDescent="0.4">
      <c r="A71" s="432"/>
      <c r="B71" s="432"/>
      <c r="C71" s="432"/>
      <c r="D71" s="432"/>
      <c r="E71" s="432"/>
      <c r="F71" s="432"/>
      <c r="G71" s="432"/>
      <c r="H71" s="432"/>
      <c r="I71" s="432"/>
      <c r="J71" s="432"/>
      <c r="K71" s="432"/>
      <c r="L71" s="432"/>
      <c r="M71" s="432"/>
      <c r="N71" s="432"/>
      <c r="O71" s="432"/>
      <c r="P71" s="432"/>
      <c r="Q71" s="432"/>
      <c r="R71" s="432"/>
      <c r="S71" s="432"/>
      <c r="T71" s="432"/>
      <c r="U71" s="432"/>
      <c r="V71" s="432"/>
      <c r="W71" s="432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2"/>
      <c r="AJ71" s="432"/>
      <c r="AK71" s="432"/>
      <c r="AL71" s="432"/>
      <c r="AM71" s="432"/>
      <c r="AN71" s="432"/>
      <c r="AO71" s="432"/>
      <c r="AP71" s="432"/>
      <c r="AQ71" s="432"/>
      <c r="AR71" s="432"/>
      <c r="AS71" s="432"/>
      <c r="AT71" s="432"/>
      <c r="AU71" s="432"/>
      <c r="AV71" s="432"/>
      <c r="AW71" s="381"/>
      <c r="AX71" s="381"/>
      <c r="AY71" s="381"/>
      <c r="AZ71" s="381"/>
      <c r="BA71" s="381"/>
    </row>
    <row r="72" spans="1:54" s="4" customFormat="1" x14ac:dyDescent="0.2">
      <c r="M72" s="10"/>
      <c r="N72" s="10"/>
      <c r="S72" s="7"/>
      <c r="T72" s="7"/>
      <c r="W72" s="147"/>
      <c r="X72" s="147"/>
      <c r="Y72" s="11"/>
      <c r="Z72" s="11"/>
      <c r="AG72" s="12"/>
      <c r="AH72" s="12"/>
      <c r="AI72" s="16"/>
      <c r="AJ72" s="16"/>
      <c r="AP72" s="17"/>
    </row>
    <row r="73" spans="1:54" s="4" customFormat="1" x14ac:dyDescent="0.2">
      <c r="M73" s="10"/>
      <c r="N73" s="10"/>
      <c r="S73" s="7"/>
      <c r="T73" s="7"/>
      <c r="W73" s="147"/>
      <c r="X73" s="147"/>
      <c r="Y73" s="11"/>
      <c r="Z73" s="11"/>
      <c r="AG73" s="12"/>
      <c r="AH73" s="12"/>
      <c r="AI73" s="16"/>
      <c r="AJ73" s="16"/>
      <c r="AP73" s="17"/>
    </row>
    <row r="74" spans="1:54" s="4" customFormat="1" x14ac:dyDescent="0.2">
      <c r="M74" s="10"/>
      <c r="N74" s="10"/>
      <c r="S74" s="7"/>
      <c r="T74" s="7"/>
      <c r="W74" s="147"/>
      <c r="X74" s="147"/>
      <c r="Y74" s="11"/>
      <c r="Z74" s="11"/>
      <c r="AG74" s="12"/>
      <c r="AH74" s="12"/>
      <c r="AI74" s="16"/>
      <c r="AJ74" s="16"/>
      <c r="AP74" s="17"/>
    </row>
    <row r="75" spans="1:54" s="4" customFormat="1" x14ac:dyDescent="0.2">
      <c r="M75" s="10"/>
      <c r="N75" s="10"/>
      <c r="S75" s="7"/>
      <c r="T75" s="7"/>
      <c r="W75" s="147"/>
      <c r="X75" s="147"/>
      <c r="Y75" s="11"/>
      <c r="Z75" s="11"/>
      <c r="AG75" s="12"/>
      <c r="AH75" s="12"/>
      <c r="AI75" s="16"/>
      <c r="AJ75" s="16"/>
      <c r="AP75" s="17"/>
    </row>
    <row r="76" spans="1:54" s="4" customFormat="1" x14ac:dyDescent="0.2">
      <c r="M76" s="10"/>
      <c r="N76" s="10"/>
      <c r="S76" s="7"/>
      <c r="T76" s="7"/>
      <c r="W76" s="147"/>
      <c r="X76" s="147"/>
      <c r="Y76" s="11"/>
      <c r="Z76" s="11"/>
      <c r="AG76" s="12"/>
      <c r="AH76" s="12"/>
      <c r="AI76" s="16"/>
      <c r="AJ76" s="16"/>
      <c r="AP76" s="17"/>
    </row>
    <row r="77" spans="1:54" s="4" customFormat="1" x14ac:dyDescent="0.2">
      <c r="A77" s="922"/>
      <c r="B77" s="923"/>
      <c r="C77" s="923"/>
      <c r="D77" s="923"/>
      <c r="E77" s="923"/>
      <c r="M77" s="10"/>
      <c r="N77" s="10"/>
      <c r="S77" s="7"/>
      <c r="T77" s="7"/>
      <c r="W77" s="147"/>
      <c r="X77" s="147"/>
      <c r="Y77" s="11"/>
      <c r="Z77" s="11"/>
      <c r="AG77" s="12"/>
      <c r="AH77" s="12"/>
      <c r="AI77" s="16"/>
      <c r="AJ77" s="16"/>
      <c r="AP77" s="17"/>
    </row>
    <row r="78" spans="1:54" s="4" customFormat="1" x14ac:dyDescent="0.2">
      <c r="A78" s="923"/>
      <c r="B78" s="923"/>
      <c r="C78" s="923"/>
      <c r="D78" s="923"/>
      <c r="E78" s="923"/>
      <c r="M78" s="10"/>
      <c r="N78" s="10"/>
      <c r="S78" s="7"/>
      <c r="T78" s="7"/>
      <c r="W78" s="147"/>
      <c r="X78" s="147"/>
      <c r="Y78" s="11"/>
      <c r="Z78" s="11"/>
      <c r="AG78" s="12"/>
      <c r="AH78" s="12"/>
      <c r="AI78" s="16"/>
      <c r="AJ78" s="16"/>
      <c r="AP78" s="17"/>
    </row>
    <row r="79" spans="1:54" s="4" customFormat="1" x14ac:dyDescent="0.2">
      <c r="A79" s="923"/>
      <c r="B79" s="923"/>
      <c r="C79" s="923"/>
      <c r="D79" s="923"/>
      <c r="E79" s="923"/>
      <c r="M79" s="10"/>
      <c r="N79" s="10"/>
      <c r="S79" s="7"/>
      <c r="T79" s="7"/>
      <c r="W79" s="147"/>
      <c r="X79" s="147"/>
      <c r="Y79" s="11"/>
      <c r="Z79" s="11"/>
      <c r="AG79" s="12"/>
      <c r="AH79" s="12"/>
      <c r="AI79" s="16"/>
      <c r="AJ79" s="16"/>
      <c r="AP79" s="17"/>
    </row>
    <row r="80" spans="1:54" s="4" customFormat="1" x14ac:dyDescent="0.2">
      <c r="A80" s="923"/>
      <c r="B80" s="923"/>
      <c r="C80" s="923"/>
      <c r="D80" s="923"/>
      <c r="E80" s="923"/>
      <c r="M80" s="10"/>
      <c r="N80" s="10"/>
      <c r="S80" s="7"/>
      <c r="T80" s="7"/>
      <c r="W80" s="147"/>
      <c r="X80" s="147"/>
      <c r="Y80" s="11"/>
      <c r="Z80" s="11"/>
      <c r="AG80" s="12"/>
      <c r="AH80" s="12"/>
      <c r="AI80" s="16"/>
      <c r="AJ80" s="16"/>
      <c r="AP80" s="17"/>
    </row>
    <row r="81" spans="1:42" s="4" customFormat="1" ht="27.75" x14ac:dyDescent="0.2">
      <c r="A81" s="924"/>
      <c r="B81" s="924"/>
      <c r="C81" s="924"/>
      <c r="D81" s="924"/>
      <c r="E81" s="924"/>
      <c r="M81" s="10"/>
      <c r="N81" s="10"/>
      <c r="S81" s="7"/>
      <c r="T81" s="7"/>
      <c r="W81" s="147"/>
      <c r="X81" s="147"/>
      <c r="Y81" s="11"/>
      <c r="Z81" s="11"/>
      <c r="AG81" s="12"/>
      <c r="AH81" s="12"/>
      <c r="AI81" s="16"/>
      <c r="AJ81" s="16"/>
      <c r="AP81" s="17"/>
    </row>
    <row r="82" spans="1:42" s="4" customFormat="1" ht="33" x14ac:dyDescent="0.2">
      <c r="A82" s="925"/>
      <c r="B82" s="925"/>
      <c r="C82" s="925"/>
      <c r="D82" s="925"/>
      <c r="E82" s="925"/>
      <c r="M82" s="10"/>
      <c r="N82" s="10"/>
      <c r="S82" s="7"/>
      <c r="T82" s="7"/>
      <c r="W82" s="147"/>
      <c r="X82" s="147"/>
      <c r="Y82" s="11"/>
      <c r="Z82" s="11"/>
      <c r="AG82" s="12"/>
      <c r="AH82" s="12"/>
      <c r="AI82" s="16"/>
      <c r="AJ82" s="16"/>
      <c r="AP82" s="17"/>
    </row>
    <row r="83" spans="1:42" s="4" customFormat="1" ht="33" x14ac:dyDescent="0.2">
      <c r="A83" s="925"/>
      <c r="B83" s="925"/>
      <c r="C83" s="925"/>
      <c r="D83" s="925"/>
      <c r="E83" s="925"/>
      <c r="M83" s="10"/>
      <c r="N83" s="10"/>
      <c r="S83" s="7"/>
      <c r="T83" s="7"/>
      <c r="W83" s="147"/>
      <c r="X83" s="147"/>
      <c r="Y83" s="11"/>
      <c r="Z83" s="11"/>
      <c r="AG83" s="12"/>
      <c r="AH83" s="12"/>
      <c r="AI83" s="16"/>
      <c r="AJ83" s="16"/>
      <c r="AP83" s="17"/>
    </row>
    <row r="84" spans="1:42" s="4" customFormat="1" ht="45" x14ac:dyDescent="0.2">
      <c r="A84" s="921"/>
      <c r="B84" s="921"/>
      <c r="C84" s="921"/>
      <c r="D84" s="921"/>
      <c r="E84" s="921"/>
      <c r="M84" s="10"/>
      <c r="N84" s="10"/>
      <c r="S84" s="7"/>
      <c r="T84" s="7"/>
      <c r="W84" s="147"/>
      <c r="X84" s="147"/>
      <c r="Y84" s="11"/>
      <c r="Z84" s="11"/>
      <c r="AG84" s="12"/>
      <c r="AH84" s="12"/>
      <c r="AI84" s="16"/>
      <c r="AJ84" s="16"/>
      <c r="AP84" s="17"/>
    </row>
    <row r="85" spans="1:42" s="4" customFormat="1" ht="45" x14ac:dyDescent="0.2">
      <c r="A85" s="921"/>
      <c r="B85" s="921"/>
      <c r="C85" s="921"/>
      <c r="D85" s="921"/>
      <c r="E85" s="921"/>
      <c r="M85" s="10"/>
      <c r="N85" s="10"/>
      <c r="S85" s="7"/>
      <c r="T85" s="7"/>
      <c r="W85" s="147"/>
      <c r="X85" s="147"/>
      <c r="Y85" s="11"/>
      <c r="Z85" s="11"/>
      <c r="AG85" s="12"/>
      <c r="AH85" s="12"/>
      <c r="AI85" s="16"/>
      <c r="AJ85" s="16"/>
      <c r="AP85" s="17"/>
    </row>
    <row r="86" spans="1:42" s="4" customFormat="1" ht="45" x14ac:dyDescent="0.2">
      <c r="A86" s="921"/>
      <c r="B86" s="921"/>
      <c r="C86" s="921"/>
      <c r="D86" s="921"/>
      <c r="E86" s="921"/>
      <c r="M86" s="10"/>
      <c r="N86" s="10"/>
      <c r="S86" s="7"/>
      <c r="T86" s="7"/>
      <c r="W86" s="147"/>
      <c r="X86" s="147"/>
      <c r="Y86" s="11"/>
      <c r="Z86" s="11"/>
      <c r="AG86" s="12"/>
      <c r="AH86" s="12"/>
      <c r="AI86" s="16"/>
      <c r="AJ86" s="16"/>
      <c r="AP86" s="17"/>
    </row>
    <row r="87" spans="1:42" s="4" customFormat="1" ht="45" x14ac:dyDescent="0.2">
      <c r="A87" s="921"/>
      <c r="B87" s="921"/>
      <c r="C87" s="921"/>
      <c r="D87" s="921"/>
      <c r="E87" s="921"/>
      <c r="M87" s="10"/>
      <c r="N87" s="10"/>
      <c r="S87" s="7"/>
      <c r="T87" s="7"/>
      <c r="W87" s="147"/>
      <c r="X87" s="147"/>
      <c r="Y87" s="11"/>
      <c r="Z87" s="11"/>
      <c r="AG87" s="12"/>
      <c r="AH87" s="12"/>
      <c r="AI87" s="16"/>
      <c r="AJ87" s="16"/>
      <c r="AP87" s="17"/>
    </row>
    <row r="88" spans="1:42" s="4" customFormat="1" ht="45" x14ac:dyDescent="0.2">
      <c r="A88" s="921"/>
      <c r="B88" s="921"/>
      <c r="C88" s="921"/>
      <c r="D88" s="921"/>
      <c r="E88" s="921"/>
      <c r="M88" s="10"/>
      <c r="N88" s="10"/>
      <c r="S88" s="7"/>
      <c r="T88" s="7"/>
      <c r="W88" s="147"/>
      <c r="X88" s="147"/>
      <c r="Y88" s="11"/>
      <c r="Z88" s="11"/>
      <c r="AG88" s="12"/>
      <c r="AH88" s="12"/>
      <c r="AI88" s="16"/>
      <c r="AJ88" s="16"/>
      <c r="AP88" s="17"/>
    </row>
    <row r="89" spans="1:42" s="4" customFormat="1" ht="45" x14ac:dyDescent="0.2">
      <c r="A89" s="921"/>
      <c r="B89" s="921"/>
      <c r="C89" s="921"/>
      <c r="D89" s="921"/>
      <c r="E89" s="921"/>
      <c r="M89" s="10"/>
      <c r="N89" s="10"/>
      <c r="S89" s="7"/>
      <c r="T89" s="7"/>
      <c r="W89" s="147"/>
      <c r="X89" s="147"/>
      <c r="Y89" s="11"/>
      <c r="Z89" s="11"/>
      <c r="AG89" s="12"/>
      <c r="AH89" s="12"/>
      <c r="AI89" s="16"/>
      <c r="AJ89" s="16"/>
      <c r="AP89" s="17"/>
    </row>
    <row r="90" spans="1:42" s="4" customFormat="1" ht="45" x14ac:dyDescent="0.2">
      <c r="A90" s="921"/>
      <c r="B90" s="921"/>
      <c r="C90" s="921"/>
      <c r="D90" s="921"/>
      <c r="E90" s="921"/>
      <c r="M90" s="10"/>
      <c r="N90" s="10"/>
      <c r="S90" s="7"/>
      <c r="T90" s="7"/>
      <c r="W90" s="147"/>
      <c r="X90" s="147"/>
      <c r="Y90" s="11"/>
      <c r="Z90" s="11"/>
      <c r="AG90" s="12"/>
      <c r="AH90" s="12"/>
      <c r="AI90" s="16"/>
      <c r="AJ90" s="16"/>
      <c r="AP90" s="17"/>
    </row>
    <row r="91" spans="1:42" s="4" customFormat="1" ht="45" x14ac:dyDescent="0.2">
      <c r="A91" s="921"/>
      <c r="B91" s="921"/>
      <c r="C91" s="921"/>
      <c r="D91" s="921"/>
      <c r="E91" s="921"/>
      <c r="M91" s="10"/>
      <c r="N91" s="10"/>
      <c r="S91" s="7"/>
      <c r="T91" s="7"/>
      <c r="W91" s="147"/>
      <c r="X91" s="147"/>
      <c r="Y91" s="11"/>
      <c r="Z91" s="11"/>
      <c r="AG91" s="12"/>
      <c r="AH91" s="12"/>
      <c r="AI91" s="16"/>
      <c r="AJ91" s="16"/>
      <c r="AP91" s="17"/>
    </row>
    <row r="92" spans="1:42" s="4" customFormat="1" ht="45" x14ac:dyDescent="0.2">
      <c r="A92" s="921"/>
      <c r="B92" s="921"/>
      <c r="C92" s="921"/>
      <c r="D92" s="921"/>
      <c r="E92" s="921"/>
      <c r="M92" s="10"/>
      <c r="N92" s="10"/>
      <c r="S92" s="7"/>
      <c r="T92" s="7"/>
      <c r="W92" s="147"/>
      <c r="X92" s="147"/>
      <c r="Y92" s="11"/>
      <c r="Z92" s="11"/>
      <c r="AG92" s="12"/>
      <c r="AH92" s="12"/>
      <c r="AI92" s="16"/>
      <c r="AJ92" s="16"/>
      <c r="AP92" s="17"/>
    </row>
    <row r="93" spans="1:42" s="4" customFormat="1" ht="45" x14ac:dyDescent="0.2">
      <c r="A93" s="921"/>
      <c r="B93" s="921"/>
      <c r="C93" s="921"/>
      <c r="D93" s="921"/>
      <c r="E93" s="921"/>
      <c r="M93" s="10"/>
      <c r="N93" s="10"/>
      <c r="S93" s="7"/>
      <c r="T93" s="7"/>
      <c r="W93" s="147"/>
      <c r="X93" s="147"/>
      <c r="Y93" s="11"/>
      <c r="Z93" s="11"/>
      <c r="AG93" s="12"/>
      <c r="AH93" s="12"/>
      <c r="AI93" s="16"/>
      <c r="AJ93" s="16"/>
      <c r="AP93" s="17"/>
    </row>
    <row r="94" spans="1:42" s="4" customFormat="1" ht="45" x14ac:dyDescent="0.2">
      <c r="A94" s="921"/>
      <c r="B94" s="921"/>
      <c r="C94" s="921"/>
      <c r="D94" s="921"/>
      <c r="E94" s="921"/>
      <c r="M94" s="10"/>
      <c r="N94" s="10"/>
      <c r="S94" s="7"/>
      <c r="T94" s="7"/>
      <c r="W94" s="147"/>
      <c r="X94" s="147"/>
      <c r="Y94" s="11"/>
      <c r="Z94" s="11"/>
      <c r="AG94" s="12"/>
      <c r="AH94" s="12"/>
      <c r="AI94" s="16"/>
      <c r="AJ94" s="16"/>
      <c r="AP94" s="17"/>
    </row>
    <row r="95" spans="1:42" s="4" customFormat="1" ht="45" x14ac:dyDescent="0.2">
      <c r="A95" s="921"/>
      <c r="B95" s="921"/>
      <c r="C95" s="921"/>
      <c r="D95" s="921"/>
      <c r="E95" s="921"/>
      <c r="M95" s="10"/>
      <c r="N95" s="10"/>
      <c r="S95" s="7"/>
      <c r="T95" s="7"/>
      <c r="W95" s="147"/>
      <c r="X95" s="147"/>
      <c r="Y95" s="11"/>
      <c r="Z95" s="11"/>
      <c r="AG95" s="12"/>
      <c r="AH95" s="12"/>
      <c r="AI95" s="16"/>
      <c r="AJ95" s="16"/>
      <c r="AP95" s="17"/>
    </row>
    <row r="96" spans="1:42" s="4" customFormat="1" ht="45" x14ac:dyDescent="0.2">
      <c r="A96" s="921"/>
      <c r="B96" s="921"/>
      <c r="C96" s="921"/>
      <c r="D96" s="921"/>
      <c r="E96" s="921"/>
      <c r="M96" s="10"/>
      <c r="N96" s="10"/>
      <c r="S96" s="7"/>
      <c r="T96" s="7"/>
      <c r="W96" s="147"/>
      <c r="X96" s="147"/>
      <c r="Y96" s="11"/>
      <c r="Z96" s="11"/>
      <c r="AG96" s="12"/>
      <c r="AH96" s="12"/>
      <c r="AI96" s="16"/>
      <c r="AJ96" s="16"/>
      <c r="AP96" s="17"/>
    </row>
    <row r="97" spans="1:42" s="4" customFormat="1" ht="45" x14ac:dyDescent="0.2">
      <c r="A97" s="921"/>
      <c r="B97" s="921"/>
      <c r="C97" s="921"/>
      <c r="D97" s="921"/>
      <c r="E97" s="921"/>
      <c r="M97" s="10"/>
      <c r="N97" s="10"/>
      <c r="S97" s="7"/>
      <c r="T97" s="7"/>
      <c r="W97" s="147"/>
      <c r="X97" s="147"/>
      <c r="Y97" s="11"/>
      <c r="Z97" s="11"/>
      <c r="AG97" s="12"/>
      <c r="AH97" s="12"/>
      <c r="AI97" s="16"/>
      <c r="AJ97" s="16"/>
      <c r="AP97" s="17"/>
    </row>
    <row r="98" spans="1:42" s="4" customFormat="1" ht="45" x14ac:dyDescent="0.2">
      <c r="A98" s="921"/>
      <c r="B98" s="921"/>
      <c r="C98" s="921"/>
      <c r="D98" s="921"/>
      <c r="E98" s="921"/>
      <c r="M98" s="10"/>
      <c r="N98" s="10"/>
      <c r="S98" s="7"/>
      <c r="T98" s="7"/>
      <c r="W98" s="147"/>
      <c r="X98" s="147"/>
      <c r="Y98" s="11"/>
      <c r="Z98" s="11"/>
      <c r="AG98" s="12"/>
      <c r="AH98" s="12"/>
      <c r="AI98" s="16"/>
      <c r="AJ98" s="16"/>
      <c r="AP98" s="17"/>
    </row>
    <row r="99" spans="1:42" s="4" customFormat="1" ht="45" x14ac:dyDescent="0.2">
      <c r="A99" s="921"/>
      <c r="B99" s="921"/>
      <c r="C99" s="921"/>
      <c r="D99" s="921"/>
      <c r="E99" s="921"/>
      <c r="M99" s="10"/>
      <c r="N99" s="10"/>
      <c r="S99" s="7"/>
      <c r="T99" s="7"/>
      <c r="W99" s="147"/>
      <c r="X99" s="147"/>
      <c r="Y99" s="11"/>
      <c r="Z99" s="11"/>
      <c r="AG99" s="12"/>
      <c r="AH99" s="12"/>
      <c r="AI99" s="16"/>
      <c r="AJ99" s="16"/>
      <c r="AP99" s="17"/>
    </row>
    <row r="100" spans="1:42" s="4" customFormat="1" ht="45" x14ac:dyDescent="0.2">
      <c r="A100" s="921"/>
      <c r="B100" s="921"/>
      <c r="C100" s="921"/>
      <c r="D100" s="921"/>
      <c r="E100" s="921"/>
      <c r="M100" s="10"/>
      <c r="N100" s="10"/>
      <c r="S100" s="7"/>
      <c r="T100" s="7"/>
      <c r="W100" s="147"/>
      <c r="X100" s="147"/>
      <c r="Y100" s="11"/>
      <c r="Z100" s="11"/>
      <c r="AG100" s="12"/>
      <c r="AH100" s="12"/>
      <c r="AI100" s="16"/>
      <c r="AJ100" s="16"/>
      <c r="AP100" s="17"/>
    </row>
    <row r="101" spans="1:42" s="4" customFormat="1" ht="45" x14ac:dyDescent="0.2">
      <c r="A101" s="921"/>
      <c r="B101" s="921"/>
      <c r="C101" s="921"/>
      <c r="D101" s="921"/>
      <c r="E101" s="921"/>
      <c r="M101" s="10"/>
      <c r="N101" s="10"/>
      <c r="S101" s="7"/>
      <c r="T101" s="7"/>
      <c r="W101" s="147"/>
      <c r="X101" s="147"/>
      <c r="Y101" s="11"/>
      <c r="Z101" s="11"/>
      <c r="AG101" s="12"/>
      <c r="AH101" s="12"/>
      <c r="AI101" s="16"/>
      <c r="AJ101" s="16"/>
      <c r="AP101" s="17"/>
    </row>
    <row r="102" spans="1:42" s="4" customFormat="1" ht="45" x14ac:dyDescent="0.2">
      <c r="A102" s="921"/>
      <c r="B102" s="921"/>
      <c r="C102" s="921"/>
      <c r="D102" s="921"/>
      <c r="E102" s="921"/>
      <c r="M102" s="10"/>
      <c r="N102" s="10"/>
      <c r="S102" s="7"/>
      <c r="T102" s="7"/>
      <c r="W102" s="147"/>
      <c r="X102" s="147"/>
      <c r="Y102" s="11"/>
      <c r="Z102" s="11"/>
      <c r="AG102" s="12"/>
      <c r="AH102" s="12"/>
      <c r="AI102" s="16"/>
      <c r="AJ102" s="16"/>
      <c r="AP102" s="17"/>
    </row>
    <row r="103" spans="1:42" s="4" customFormat="1" ht="45" x14ac:dyDescent="0.2">
      <c r="A103" s="921"/>
      <c r="B103" s="921"/>
      <c r="C103" s="921"/>
      <c r="D103" s="921"/>
      <c r="E103" s="921"/>
      <c r="M103" s="10"/>
      <c r="N103" s="10"/>
      <c r="S103" s="7"/>
      <c r="T103" s="7"/>
      <c r="W103" s="147"/>
      <c r="X103" s="147"/>
      <c r="Y103" s="11"/>
      <c r="Z103" s="11"/>
      <c r="AG103" s="12"/>
      <c r="AH103" s="12"/>
      <c r="AI103" s="16"/>
      <c r="AJ103" s="16"/>
      <c r="AP103" s="17"/>
    </row>
    <row r="104" spans="1:42" s="4" customFormat="1" ht="45" x14ac:dyDescent="0.2">
      <c r="A104" s="921"/>
      <c r="B104" s="921"/>
      <c r="C104" s="921"/>
      <c r="D104" s="921"/>
      <c r="E104" s="921"/>
      <c r="M104" s="10"/>
      <c r="N104" s="10"/>
      <c r="S104" s="7"/>
      <c r="T104" s="7"/>
      <c r="W104" s="147"/>
      <c r="X104" s="147"/>
      <c r="Y104" s="11"/>
      <c r="Z104" s="11"/>
      <c r="AG104" s="12"/>
      <c r="AH104" s="12"/>
      <c r="AI104" s="16"/>
      <c r="AJ104" s="16"/>
      <c r="AP104" s="17"/>
    </row>
    <row r="105" spans="1:42" s="4" customFormat="1" ht="45" x14ac:dyDescent="0.2">
      <c r="A105" s="921"/>
      <c r="B105" s="921"/>
      <c r="C105" s="921"/>
      <c r="D105" s="921"/>
      <c r="E105" s="921"/>
      <c r="M105" s="10"/>
      <c r="N105" s="10"/>
      <c r="S105" s="7"/>
      <c r="T105" s="7"/>
      <c r="W105" s="147"/>
      <c r="X105" s="147"/>
      <c r="Y105" s="11"/>
      <c r="Z105" s="11"/>
      <c r="AG105" s="12"/>
      <c r="AH105" s="12"/>
      <c r="AI105" s="16"/>
      <c r="AJ105" s="16"/>
      <c r="AP105" s="17"/>
    </row>
    <row r="106" spans="1:42" s="4" customFormat="1" ht="45" x14ac:dyDescent="0.2">
      <c r="A106" s="921"/>
      <c r="B106" s="921"/>
      <c r="C106" s="921"/>
      <c r="D106" s="921"/>
      <c r="E106" s="921"/>
      <c r="M106" s="10"/>
      <c r="N106" s="10"/>
      <c r="S106" s="7"/>
      <c r="T106" s="7"/>
      <c r="W106" s="147"/>
      <c r="X106" s="147"/>
      <c r="Y106" s="11"/>
      <c r="Z106" s="11"/>
      <c r="AG106" s="12"/>
      <c r="AH106" s="12"/>
      <c r="AI106" s="16"/>
      <c r="AJ106" s="16"/>
      <c r="AP106" s="17"/>
    </row>
    <row r="107" spans="1:42" s="4" customFormat="1" ht="45" x14ac:dyDescent="0.2">
      <c r="A107" s="921"/>
      <c r="B107" s="921"/>
      <c r="C107" s="921"/>
      <c r="D107" s="921"/>
      <c r="E107" s="921"/>
      <c r="M107" s="10"/>
      <c r="N107" s="10"/>
      <c r="S107" s="7"/>
      <c r="T107" s="7"/>
      <c r="W107" s="147"/>
      <c r="X107" s="147"/>
      <c r="Y107" s="11"/>
      <c r="Z107" s="11"/>
      <c r="AG107" s="12"/>
      <c r="AH107" s="12"/>
      <c r="AI107" s="16"/>
      <c r="AJ107" s="16"/>
      <c r="AP107" s="17"/>
    </row>
    <row r="108" spans="1:42" s="4" customFormat="1" ht="45" x14ac:dyDescent="0.2">
      <c r="A108" s="921"/>
      <c r="B108" s="921"/>
      <c r="C108" s="921"/>
      <c r="D108" s="921"/>
      <c r="E108" s="921"/>
      <c r="M108" s="10"/>
      <c r="N108" s="10"/>
      <c r="S108" s="7"/>
      <c r="T108" s="7"/>
      <c r="W108" s="147"/>
      <c r="X108" s="147"/>
      <c r="Y108" s="11"/>
      <c r="Z108" s="11"/>
      <c r="AG108" s="12"/>
      <c r="AH108" s="12"/>
      <c r="AI108" s="16"/>
      <c r="AJ108" s="16"/>
      <c r="AP108" s="17"/>
    </row>
    <row r="109" spans="1:42" s="4" customFormat="1" ht="45" x14ac:dyDescent="0.2">
      <c r="A109" s="921"/>
      <c r="B109" s="921"/>
      <c r="C109" s="921"/>
      <c r="D109" s="921"/>
      <c r="E109" s="921"/>
      <c r="M109" s="10"/>
      <c r="N109" s="10"/>
      <c r="S109" s="7"/>
      <c r="T109" s="7"/>
      <c r="W109" s="147"/>
      <c r="X109" s="147"/>
      <c r="Y109" s="11"/>
      <c r="Z109" s="11"/>
      <c r="AG109" s="12"/>
      <c r="AH109" s="12"/>
      <c r="AI109" s="16"/>
      <c r="AJ109" s="16"/>
      <c r="AP109" s="17"/>
    </row>
    <row r="110" spans="1:42" s="4" customFormat="1" x14ac:dyDescent="0.2">
      <c r="M110" s="10"/>
      <c r="N110" s="10"/>
      <c r="S110" s="7"/>
      <c r="T110" s="7"/>
      <c r="W110" s="147"/>
      <c r="X110" s="147"/>
      <c r="Y110" s="11"/>
      <c r="Z110" s="11"/>
      <c r="AG110" s="12"/>
      <c r="AH110" s="12"/>
      <c r="AI110" s="16"/>
      <c r="AJ110" s="16"/>
      <c r="AP110" s="17"/>
    </row>
    <row r="111" spans="1:42" s="4" customFormat="1" x14ac:dyDescent="0.2">
      <c r="M111" s="10"/>
      <c r="N111" s="10"/>
      <c r="S111" s="7"/>
      <c r="T111" s="7"/>
      <c r="W111" s="147"/>
      <c r="X111" s="147"/>
      <c r="Y111" s="11"/>
      <c r="Z111" s="11"/>
      <c r="AG111" s="12"/>
      <c r="AH111" s="12"/>
      <c r="AI111" s="16"/>
      <c r="AJ111" s="16"/>
      <c r="AP111" s="17"/>
    </row>
    <row r="112" spans="1:42" s="4" customFormat="1" x14ac:dyDescent="0.2">
      <c r="M112" s="10"/>
      <c r="N112" s="10"/>
      <c r="S112" s="7"/>
      <c r="T112" s="7"/>
      <c r="W112" s="147"/>
      <c r="X112" s="147"/>
      <c r="Y112" s="11"/>
      <c r="Z112" s="11"/>
      <c r="AG112" s="12"/>
      <c r="AH112" s="12"/>
      <c r="AI112" s="16"/>
      <c r="AJ112" s="16"/>
      <c r="AP112" s="17"/>
    </row>
    <row r="113" spans="13:42" s="4" customFormat="1" x14ac:dyDescent="0.2">
      <c r="M113" s="10"/>
      <c r="N113" s="10"/>
      <c r="S113" s="7"/>
      <c r="T113" s="7"/>
      <c r="W113" s="147"/>
      <c r="X113" s="147"/>
      <c r="Y113" s="11"/>
      <c r="Z113" s="11"/>
      <c r="AG113" s="12"/>
      <c r="AH113" s="12"/>
      <c r="AI113" s="16"/>
      <c r="AJ113" s="16"/>
      <c r="AP113" s="17"/>
    </row>
    <row r="114" spans="13:42" s="4" customFormat="1" x14ac:dyDescent="0.2">
      <c r="M114" s="10"/>
      <c r="N114" s="10"/>
      <c r="S114" s="7"/>
      <c r="T114" s="7"/>
      <c r="W114" s="147"/>
      <c r="X114" s="147"/>
      <c r="Y114" s="11"/>
      <c r="Z114" s="11"/>
      <c r="AG114" s="12"/>
      <c r="AH114" s="12"/>
      <c r="AI114" s="16"/>
      <c r="AJ114" s="16"/>
      <c r="AP114" s="17"/>
    </row>
    <row r="115" spans="13:42" s="4" customFormat="1" x14ac:dyDescent="0.2">
      <c r="M115" s="10"/>
      <c r="N115" s="10"/>
      <c r="S115" s="7"/>
      <c r="T115" s="7"/>
      <c r="W115" s="147"/>
      <c r="X115" s="147"/>
      <c r="Y115" s="11"/>
      <c r="Z115" s="11"/>
      <c r="AG115" s="12"/>
      <c r="AH115" s="12"/>
      <c r="AI115" s="16"/>
      <c r="AJ115" s="16"/>
      <c r="AP115" s="17"/>
    </row>
    <row r="116" spans="13:42" s="4" customFormat="1" x14ac:dyDescent="0.2">
      <c r="M116" s="10"/>
      <c r="N116" s="10"/>
      <c r="S116" s="7"/>
      <c r="T116" s="7"/>
      <c r="W116" s="147"/>
      <c r="X116" s="147"/>
      <c r="Y116" s="11"/>
      <c r="Z116" s="11"/>
      <c r="AG116" s="12"/>
      <c r="AH116" s="12"/>
      <c r="AI116" s="16"/>
      <c r="AJ116" s="16"/>
      <c r="AP116" s="17"/>
    </row>
    <row r="117" spans="13:42" s="4" customFormat="1" x14ac:dyDescent="0.2">
      <c r="M117" s="10"/>
      <c r="N117" s="10"/>
      <c r="S117" s="7"/>
      <c r="T117" s="7"/>
      <c r="W117" s="147"/>
      <c r="X117" s="147"/>
      <c r="Y117" s="11"/>
      <c r="Z117" s="11"/>
      <c r="AG117" s="12"/>
      <c r="AH117" s="12"/>
      <c r="AI117" s="16"/>
      <c r="AJ117" s="16"/>
      <c r="AP117" s="17"/>
    </row>
    <row r="118" spans="13:42" s="4" customFormat="1" x14ac:dyDescent="0.2">
      <c r="M118" s="10"/>
      <c r="N118" s="10"/>
      <c r="S118" s="7"/>
      <c r="T118" s="7"/>
      <c r="W118" s="147"/>
      <c r="X118" s="147"/>
      <c r="Y118" s="11"/>
      <c r="Z118" s="11"/>
      <c r="AG118" s="12"/>
      <c r="AH118" s="12"/>
      <c r="AI118" s="16"/>
      <c r="AJ118" s="16"/>
      <c r="AP118" s="17"/>
    </row>
    <row r="119" spans="13:42" s="4" customFormat="1" x14ac:dyDescent="0.2">
      <c r="M119" s="10"/>
      <c r="N119" s="10"/>
      <c r="S119" s="7"/>
      <c r="T119" s="7"/>
      <c r="W119" s="147"/>
      <c r="X119" s="147"/>
      <c r="Y119" s="11"/>
      <c r="Z119" s="11"/>
      <c r="AG119" s="12"/>
      <c r="AH119" s="12"/>
      <c r="AI119" s="16"/>
      <c r="AJ119" s="16"/>
      <c r="AP119" s="17"/>
    </row>
    <row r="120" spans="13:42" s="4" customFormat="1" x14ac:dyDescent="0.2">
      <c r="M120" s="10"/>
      <c r="N120" s="10"/>
      <c r="S120" s="7"/>
      <c r="T120" s="7"/>
      <c r="W120" s="147"/>
      <c r="X120" s="147"/>
      <c r="Y120" s="11"/>
      <c r="Z120" s="11"/>
      <c r="AG120" s="12"/>
      <c r="AH120" s="12"/>
      <c r="AI120" s="16"/>
      <c r="AJ120" s="16"/>
      <c r="AP120" s="17"/>
    </row>
    <row r="121" spans="13:42" s="4" customFormat="1" x14ac:dyDescent="0.2">
      <c r="M121" s="10"/>
      <c r="N121" s="10"/>
      <c r="S121" s="7"/>
      <c r="T121" s="7"/>
      <c r="W121" s="147"/>
      <c r="X121" s="147"/>
      <c r="Y121" s="11"/>
      <c r="Z121" s="11"/>
      <c r="AG121" s="12"/>
      <c r="AH121" s="12"/>
      <c r="AI121" s="16"/>
      <c r="AJ121" s="16"/>
      <c r="AP121" s="17"/>
    </row>
    <row r="122" spans="13:42" s="4" customFormat="1" x14ac:dyDescent="0.2">
      <c r="M122" s="10"/>
      <c r="N122" s="10"/>
      <c r="S122" s="7"/>
      <c r="T122" s="7"/>
      <c r="W122" s="147"/>
      <c r="X122" s="147"/>
      <c r="Y122" s="11"/>
      <c r="Z122" s="11"/>
      <c r="AG122" s="12"/>
      <c r="AH122" s="12"/>
      <c r="AI122" s="16"/>
      <c r="AJ122" s="16"/>
      <c r="AP122" s="17"/>
    </row>
    <row r="123" spans="13:42" s="4" customFormat="1" x14ac:dyDescent="0.2">
      <c r="M123" s="10"/>
      <c r="N123" s="10"/>
      <c r="S123" s="7"/>
      <c r="T123" s="7"/>
      <c r="W123" s="147"/>
      <c r="X123" s="147"/>
      <c r="Y123" s="11"/>
      <c r="Z123" s="11"/>
      <c r="AG123" s="12"/>
      <c r="AH123" s="12"/>
      <c r="AI123" s="16"/>
      <c r="AJ123" s="16"/>
      <c r="AP123" s="17"/>
    </row>
    <row r="124" spans="13:42" s="4" customFormat="1" x14ac:dyDescent="0.2">
      <c r="M124" s="10"/>
      <c r="N124" s="10"/>
      <c r="S124" s="7"/>
      <c r="T124" s="7"/>
      <c r="W124" s="147"/>
      <c r="X124" s="147"/>
      <c r="Y124" s="11"/>
      <c r="Z124" s="11"/>
      <c r="AG124" s="12"/>
      <c r="AH124" s="12"/>
      <c r="AI124" s="16"/>
      <c r="AJ124" s="16"/>
      <c r="AP124" s="17"/>
    </row>
    <row r="125" spans="13:42" s="4" customFormat="1" x14ac:dyDescent="0.2">
      <c r="M125" s="10"/>
      <c r="N125" s="10"/>
      <c r="S125" s="7"/>
      <c r="T125" s="7"/>
      <c r="W125" s="147"/>
      <c r="X125" s="147"/>
      <c r="Y125" s="11"/>
      <c r="Z125" s="11"/>
      <c r="AG125" s="12"/>
      <c r="AH125" s="12"/>
      <c r="AI125" s="16"/>
      <c r="AJ125" s="16"/>
      <c r="AP125" s="17"/>
    </row>
    <row r="126" spans="13:42" s="4" customFormat="1" x14ac:dyDescent="0.2">
      <c r="M126" s="10"/>
      <c r="N126" s="10"/>
      <c r="S126" s="7"/>
      <c r="T126" s="7"/>
      <c r="W126" s="147"/>
      <c r="X126" s="147"/>
      <c r="Y126" s="11"/>
      <c r="Z126" s="11"/>
      <c r="AG126" s="12"/>
      <c r="AH126" s="12"/>
      <c r="AI126" s="16"/>
      <c r="AJ126" s="16"/>
      <c r="AP126" s="17"/>
    </row>
    <row r="127" spans="13:42" s="4" customFormat="1" x14ac:dyDescent="0.2">
      <c r="M127" s="10"/>
      <c r="N127" s="10"/>
      <c r="S127" s="7"/>
      <c r="T127" s="7"/>
      <c r="W127" s="147"/>
      <c r="X127" s="147"/>
      <c r="Y127" s="11"/>
      <c r="Z127" s="11"/>
      <c r="AG127" s="12"/>
      <c r="AH127" s="12"/>
      <c r="AI127" s="16"/>
      <c r="AJ127" s="16"/>
      <c r="AP127" s="17"/>
    </row>
    <row r="128" spans="13:42" s="4" customFormat="1" x14ac:dyDescent="0.2">
      <c r="M128" s="10"/>
      <c r="N128" s="10"/>
      <c r="S128" s="7"/>
      <c r="T128" s="7"/>
      <c r="W128" s="147"/>
      <c r="X128" s="147"/>
      <c r="Y128" s="11"/>
      <c r="Z128" s="11"/>
      <c r="AG128" s="12"/>
      <c r="AH128" s="12"/>
      <c r="AI128" s="16"/>
      <c r="AJ128" s="16"/>
      <c r="AP128" s="17"/>
    </row>
    <row r="129" spans="13:42" s="4" customFormat="1" x14ac:dyDescent="0.2">
      <c r="M129" s="10"/>
      <c r="N129" s="10"/>
      <c r="S129" s="7"/>
      <c r="T129" s="7"/>
      <c r="W129" s="147"/>
      <c r="X129" s="147"/>
      <c r="Y129" s="11"/>
      <c r="Z129" s="11"/>
      <c r="AG129" s="12"/>
      <c r="AH129" s="12"/>
      <c r="AI129" s="16"/>
      <c r="AJ129" s="16"/>
      <c r="AP129" s="17"/>
    </row>
    <row r="130" spans="13:42" s="4" customFormat="1" x14ac:dyDescent="0.2">
      <c r="M130" s="10"/>
      <c r="N130" s="10"/>
      <c r="S130" s="7"/>
      <c r="T130" s="7"/>
      <c r="W130" s="147"/>
      <c r="X130" s="147"/>
      <c r="Y130" s="11"/>
      <c r="Z130" s="11"/>
      <c r="AG130" s="12"/>
      <c r="AH130" s="12"/>
      <c r="AI130" s="16"/>
      <c r="AJ130" s="16"/>
      <c r="AP130" s="17"/>
    </row>
    <row r="131" spans="13:42" s="4" customFormat="1" x14ac:dyDescent="0.2">
      <c r="M131" s="10"/>
      <c r="N131" s="10"/>
      <c r="S131" s="7"/>
      <c r="T131" s="7"/>
      <c r="W131" s="147"/>
      <c r="X131" s="147"/>
      <c r="Y131" s="11"/>
      <c r="Z131" s="11"/>
      <c r="AG131" s="12"/>
      <c r="AH131" s="12"/>
      <c r="AI131" s="16"/>
      <c r="AJ131" s="16"/>
      <c r="AP131" s="17"/>
    </row>
    <row r="132" spans="13:42" s="4" customFormat="1" x14ac:dyDescent="0.2">
      <c r="M132" s="10"/>
      <c r="N132" s="10"/>
      <c r="S132" s="7"/>
      <c r="T132" s="7"/>
      <c r="W132" s="147"/>
      <c r="X132" s="147"/>
      <c r="Y132" s="11"/>
      <c r="Z132" s="11"/>
      <c r="AG132" s="12"/>
      <c r="AH132" s="12"/>
      <c r="AI132" s="16"/>
      <c r="AJ132" s="16"/>
      <c r="AP132" s="17"/>
    </row>
    <row r="133" spans="13:42" s="4" customFormat="1" x14ac:dyDescent="0.2">
      <c r="M133" s="10"/>
      <c r="N133" s="10"/>
      <c r="S133" s="7"/>
      <c r="T133" s="7"/>
      <c r="W133" s="147"/>
      <c r="X133" s="147"/>
      <c r="Y133" s="11"/>
      <c r="Z133" s="11"/>
      <c r="AG133" s="12"/>
      <c r="AH133" s="12"/>
      <c r="AI133" s="16"/>
      <c r="AJ133" s="16"/>
      <c r="AP133" s="17"/>
    </row>
    <row r="134" spans="13:42" s="4" customFormat="1" x14ac:dyDescent="0.2">
      <c r="M134" s="10"/>
      <c r="N134" s="10"/>
      <c r="S134" s="7"/>
      <c r="T134" s="7"/>
      <c r="W134" s="147"/>
      <c r="X134" s="147"/>
      <c r="Y134" s="11"/>
      <c r="Z134" s="11"/>
      <c r="AG134" s="12"/>
      <c r="AH134" s="12"/>
      <c r="AI134" s="16"/>
      <c r="AJ134" s="16"/>
      <c r="AP134" s="17"/>
    </row>
    <row r="135" spans="13:42" s="4" customFormat="1" x14ac:dyDescent="0.2">
      <c r="M135" s="10"/>
      <c r="N135" s="10"/>
      <c r="S135" s="7"/>
      <c r="T135" s="7"/>
      <c r="W135" s="147"/>
      <c r="X135" s="147"/>
      <c r="Y135" s="11"/>
      <c r="Z135" s="11"/>
      <c r="AG135" s="12"/>
      <c r="AH135" s="12"/>
      <c r="AI135" s="16"/>
      <c r="AJ135" s="16"/>
      <c r="AP135" s="17"/>
    </row>
    <row r="136" spans="13:42" s="4" customFormat="1" x14ac:dyDescent="0.2">
      <c r="M136" s="10"/>
      <c r="N136" s="10"/>
      <c r="S136" s="7"/>
      <c r="T136" s="7"/>
      <c r="W136" s="147"/>
      <c r="X136" s="147"/>
      <c r="Y136" s="11"/>
      <c r="Z136" s="11"/>
      <c r="AG136" s="12"/>
      <c r="AH136" s="12"/>
      <c r="AI136" s="16"/>
      <c r="AJ136" s="16"/>
      <c r="AP136" s="17"/>
    </row>
    <row r="137" spans="13:42" s="4" customFormat="1" x14ac:dyDescent="0.2">
      <c r="M137" s="10"/>
      <c r="N137" s="10"/>
      <c r="S137" s="7"/>
      <c r="T137" s="7"/>
      <c r="W137" s="147"/>
      <c r="X137" s="147"/>
      <c r="Y137" s="11"/>
      <c r="Z137" s="11"/>
      <c r="AG137" s="12"/>
      <c r="AH137" s="12"/>
      <c r="AI137" s="16"/>
      <c r="AJ137" s="16"/>
      <c r="AP137" s="17"/>
    </row>
    <row r="138" spans="13:42" s="4" customFormat="1" x14ac:dyDescent="0.2">
      <c r="M138" s="10"/>
      <c r="N138" s="10"/>
      <c r="S138" s="7"/>
      <c r="T138" s="7"/>
      <c r="W138" s="147"/>
      <c r="X138" s="147"/>
      <c r="Y138" s="11"/>
      <c r="Z138" s="11"/>
      <c r="AG138" s="12"/>
      <c r="AH138" s="12"/>
      <c r="AI138" s="16"/>
      <c r="AJ138" s="16"/>
      <c r="AP138" s="17"/>
    </row>
    <row r="139" spans="13:42" s="4" customFormat="1" x14ac:dyDescent="0.2">
      <c r="M139" s="10"/>
      <c r="N139" s="10"/>
      <c r="S139" s="7"/>
      <c r="T139" s="7"/>
      <c r="W139" s="147"/>
      <c r="X139" s="147"/>
      <c r="Y139" s="11"/>
      <c r="Z139" s="11"/>
      <c r="AG139" s="12"/>
      <c r="AH139" s="12"/>
      <c r="AI139" s="16"/>
      <c r="AJ139" s="16"/>
      <c r="AP139" s="17"/>
    </row>
    <row r="140" spans="13:42" s="4" customFormat="1" x14ac:dyDescent="0.2">
      <c r="M140" s="10"/>
      <c r="N140" s="10"/>
      <c r="S140" s="7"/>
      <c r="T140" s="7"/>
      <c r="W140" s="147"/>
      <c r="X140" s="147"/>
      <c r="Y140" s="11"/>
      <c r="Z140" s="11"/>
      <c r="AG140" s="12"/>
      <c r="AH140" s="12"/>
      <c r="AI140" s="16"/>
      <c r="AJ140" s="16"/>
      <c r="AP140" s="17"/>
    </row>
    <row r="141" spans="13:42" s="4" customFormat="1" x14ac:dyDescent="0.2">
      <c r="M141" s="10"/>
      <c r="N141" s="10"/>
      <c r="S141" s="7"/>
      <c r="T141" s="7"/>
      <c r="W141" s="147"/>
      <c r="X141" s="147"/>
      <c r="Y141" s="11"/>
      <c r="Z141" s="11"/>
      <c r="AG141" s="12"/>
      <c r="AH141" s="12"/>
      <c r="AI141" s="16"/>
      <c r="AJ141" s="16"/>
      <c r="AP141" s="17"/>
    </row>
    <row r="142" spans="13:42" s="4" customFormat="1" x14ac:dyDescent="0.2">
      <c r="M142" s="10"/>
      <c r="N142" s="10"/>
      <c r="S142" s="7"/>
      <c r="T142" s="7"/>
      <c r="W142" s="147"/>
      <c r="X142" s="147"/>
      <c r="Y142" s="11"/>
      <c r="Z142" s="11"/>
      <c r="AG142" s="12"/>
      <c r="AH142" s="12"/>
      <c r="AI142" s="16"/>
      <c r="AJ142" s="16"/>
      <c r="AP142" s="17"/>
    </row>
    <row r="143" spans="13:42" s="4" customFormat="1" x14ac:dyDescent="0.2">
      <c r="M143" s="10"/>
      <c r="N143" s="10"/>
      <c r="S143" s="7"/>
      <c r="T143" s="7"/>
      <c r="W143" s="147"/>
      <c r="X143" s="147"/>
      <c r="Y143" s="11"/>
      <c r="Z143" s="11"/>
      <c r="AG143" s="12"/>
      <c r="AH143" s="12"/>
      <c r="AI143" s="16"/>
      <c r="AJ143" s="16"/>
      <c r="AP143" s="17"/>
    </row>
    <row r="144" spans="13:42" s="4" customFormat="1" x14ac:dyDescent="0.2">
      <c r="M144" s="10"/>
      <c r="N144" s="10"/>
      <c r="S144" s="7"/>
      <c r="T144" s="7"/>
      <c r="W144" s="147"/>
      <c r="X144" s="147"/>
      <c r="Y144" s="11"/>
      <c r="Z144" s="11"/>
      <c r="AG144" s="12"/>
      <c r="AH144" s="12"/>
      <c r="AI144" s="16"/>
      <c r="AJ144" s="16"/>
      <c r="AP144" s="17"/>
    </row>
    <row r="145" spans="13:42" s="4" customFormat="1" x14ac:dyDescent="0.2">
      <c r="M145" s="10"/>
      <c r="N145" s="10"/>
      <c r="S145" s="7"/>
      <c r="T145" s="7"/>
      <c r="W145" s="147"/>
      <c r="X145" s="147"/>
      <c r="Y145" s="11"/>
      <c r="Z145" s="11"/>
      <c r="AG145" s="12"/>
      <c r="AH145" s="12"/>
      <c r="AI145" s="16"/>
      <c r="AJ145" s="16"/>
      <c r="AP145" s="17"/>
    </row>
    <row r="146" spans="13:42" s="4" customFormat="1" x14ac:dyDescent="0.2">
      <c r="M146" s="10"/>
      <c r="N146" s="10"/>
      <c r="S146" s="7"/>
      <c r="T146" s="7"/>
      <c r="W146" s="147"/>
      <c r="X146" s="147"/>
      <c r="Y146" s="11"/>
      <c r="Z146" s="11"/>
      <c r="AG146" s="12"/>
      <c r="AH146" s="12"/>
      <c r="AI146" s="16"/>
      <c r="AJ146" s="16"/>
      <c r="AP146" s="17"/>
    </row>
    <row r="147" spans="13:42" s="4" customFormat="1" x14ac:dyDescent="0.2">
      <c r="M147" s="10"/>
      <c r="N147" s="10"/>
      <c r="S147" s="7"/>
      <c r="T147" s="7"/>
      <c r="W147" s="147"/>
      <c r="X147" s="147"/>
      <c r="Y147" s="11"/>
      <c r="Z147" s="11"/>
      <c r="AG147" s="12"/>
      <c r="AH147" s="12"/>
      <c r="AI147" s="16"/>
      <c r="AJ147" s="16"/>
      <c r="AP147" s="17"/>
    </row>
    <row r="148" spans="13:42" s="4" customFormat="1" x14ac:dyDescent="0.2">
      <c r="M148" s="10"/>
      <c r="N148" s="10"/>
      <c r="S148" s="7"/>
      <c r="T148" s="7"/>
      <c r="W148" s="147"/>
      <c r="X148" s="147"/>
      <c r="Y148" s="11"/>
      <c r="Z148" s="11"/>
      <c r="AG148" s="12"/>
      <c r="AH148" s="12"/>
      <c r="AI148" s="16"/>
      <c r="AJ148" s="16"/>
      <c r="AP148" s="17"/>
    </row>
    <row r="149" spans="13:42" s="4" customFormat="1" x14ac:dyDescent="0.2">
      <c r="M149" s="10"/>
      <c r="N149" s="10"/>
      <c r="S149" s="7"/>
      <c r="T149" s="7"/>
      <c r="W149" s="147"/>
      <c r="X149" s="147"/>
      <c r="Y149" s="11"/>
      <c r="Z149" s="11"/>
      <c r="AG149" s="12"/>
      <c r="AH149" s="12"/>
      <c r="AI149" s="16"/>
      <c r="AJ149" s="16"/>
      <c r="AP149" s="17"/>
    </row>
    <row r="150" spans="13:42" s="4" customFormat="1" x14ac:dyDescent="0.2">
      <c r="M150" s="10"/>
      <c r="N150" s="10"/>
      <c r="S150" s="7"/>
      <c r="T150" s="7"/>
      <c r="W150" s="147"/>
      <c r="X150" s="147"/>
      <c r="Y150" s="11"/>
      <c r="Z150" s="11"/>
      <c r="AG150" s="12"/>
      <c r="AH150" s="12"/>
      <c r="AI150" s="16"/>
      <c r="AJ150" s="16"/>
      <c r="AP150" s="17"/>
    </row>
    <row r="151" spans="13:42" s="4" customFormat="1" x14ac:dyDescent="0.2">
      <c r="M151" s="10"/>
      <c r="N151" s="10"/>
      <c r="S151" s="7"/>
      <c r="T151" s="7"/>
      <c r="W151" s="147"/>
      <c r="X151" s="147"/>
      <c r="Y151" s="11"/>
      <c r="Z151" s="11"/>
      <c r="AG151" s="12"/>
      <c r="AH151" s="12"/>
      <c r="AI151" s="16"/>
      <c r="AJ151" s="16"/>
      <c r="AP151" s="17"/>
    </row>
    <row r="152" spans="13:42" s="4" customFormat="1" x14ac:dyDescent="0.2">
      <c r="M152" s="10"/>
      <c r="N152" s="10"/>
      <c r="S152" s="7"/>
      <c r="T152" s="7"/>
      <c r="W152" s="147"/>
      <c r="X152" s="147"/>
      <c r="Y152" s="11"/>
      <c r="Z152" s="11"/>
      <c r="AG152" s="12"/>
      <c r="AH152" s="12"/>
      <c r="AI152" s="16"/>
      <c r="AJ152" s="16"/>
      <c r="AP152" s="17"/>
    </row>
    <row r="153" spans="13:42" s="4" customFormat="1" x14ac:dyDescent="0.2">
      <c r="M153" s="10"/>
      <c r="N153" s="10"/>
      <c r="S153" s="7"/>
      <c r="T153" s="7"/>
      <c r="W153" s="147"/>
      <c r="X153" s="147"/>
      <c r="Y153" s="11"/>
      <c r="Z153" s="11"/>
      <c r="AG153" s="12"/>
      <c r="AH153" s="12"/>
      <c r="AI153" s="16"/>
      <c r="AJ153" s="16"/>
      <c r="AP153" s="17"/>
    </row>
    <row r="154" spans="13:42" s="4" customFormat="1" x14ac:dyDescent="0.2">
      <c r="M154" s="10"/>
      <c r="N154" s="10"/>
      <c r="S154" s="7"/>
      <c r="T154" s="7"/>
      <c r="W154" s="147"/>
      <c r="X154" s="147"/>
      <c r="Y154" s="11"/>
      <c r="Z154" s="11"/>
      <c r="AG154" s="12"/>
      <c r="AH154" s="12"/>
      <c r="AI154" s="16"/>
      <c r="AJ154" s="16"/>
      <c r="AP154" s="17"/>
    </row>
    <row r="155" spans="13:42" s="4" customFormat="1" x14ac:dyDescent="0.2">
      <c r="M155" s="10"/>
      <c r="N155" s="10"/>
      <c r="S155" s="7"/>
      <c r="T155" s="7"/>
      <c r="W155" s="147"/>
      <c r="X155" s="147"/>
      <c r="Y155" s="11"/>
      <c r="Z155" s="11"/>
      <c r="AG155" s="12"/>
      <c r="AH155" s="12"/>
      <c r="AI155" s="16"/>
      <c r="AJ155" s="16"/>
      <c r="AP155" s="17"/>
    </row>
    <row r="156" spans="13:42" s="4" customFormat="1" x14ac:dyDescent="0.2">
      <c r="M156" s="10"/>
      <c r="N156" s="10"/>
      <c r="S156" s="7"/>
      <c r="T156" s="7"/>
      <c r="W156" s="147"/>
      <c r="X156" s="147"/>
      <c r="Y156" s="11"/>
      <c r="Z156" s="11"/>
      <c r="AG156" s="12"/>
      <c r="AH156" s="12"/>
      <c r="AI156" s="16"/>
      <c r="AJ156" s="16"/>
      <c r="AP156" s="17"/>
    </row>
    <row r="157" spans="13:42" s="4" customFormat="1" x14ac:dyDescent="0.2">
      <c r="M157" s="10"/>
      <c r="N157" s="10"/>
      <c r="S157" s="7"/>
      <c r="T157" s="7"/>
      <c r="W157" s="147"/>
      <c r="X157" s="147"/>
      <c r="Y157" s="11"/>
      <c r="Z157" s="11"/>
      <c r="AG157" s="12"/>
      <c r="AH157" s="12"/>
      <c r="AI157" s="16"/>
      <c r="AJ157" s="16"/>
      <c r="AP157" s="17"/>
    </row>
    <row r="158" spans="13:42" s="4" customFormat="1" x14ac:dyDescent="0.2">
      <c r="M158" s="10"/>
      <c r="N158" s="10"/>
      <c r="S158" s="7"/>
      <c r="T158" s="7"/>
      <c r="W158" s="147"/>
      <c r="X158" s="147"/>
      <c r="Y158" s="11"/>
      <c r="Z158" s="11"/>
      <c r="AG158" s="12"/>
      <c r="AH158" s="12"/>
      <c r="AI158" s="16"/>
      <c r="AJ158" s="16"/>
      <c r="AP158" s="17"/>
    </row>
    <row r="159" spans="13:42" s="4" customFormat="1" x14ac:dyDescent="0.2">
      <c r="M159" s="10"/>
      <c r="N159" s="10"/>
      <c r="S159" s="7"/>
      <c r="T159" s="7"/>
      <c r="W159" s="147"/>
      <c r="X159" s="147"/>
      <c r="Y159" s="11"/>
      <c r="Z159" s="11"/>
      <c r="AG159" s="12"/>
      <c r="AH159" s="12"/>
      <c r="AI159" s="16"/>
      <c r="AJ159" s="16"/>
      <c r="AP159" s="17"/>
    </row>
    <row r="160" spans="13:42" s="4" customFormat="1" x14ac:dyDescent="0.2">
      <c r="M160" s="10"/>
      <c r="N160" s="10"/>
      <c r="S160" s="7"/>
      <c r="T160" s="7"/>
      <c r="W160" s="147"/>
      <c r="X160" s="147"/>
      <c r="Y160" s="11"/>
      <c r="Z160" s="11"/>
      <c r="AG160" s="12"/>
      <c r="AH160" s="12"/>
      <c r="AI160" s="16"/>
      <c r="AJ160" s="16"/>
      <c r="AP160" s="17"/>
    </row>
    <row r="161" spans="13:42" s="4" customFormat="1" x14ac:dyDescent="0.2">
      <c r="M161" s="10"/>
      <c r="N161" s="10"/>
      <c r="S161" s="7"/>
      <c r="T161" s="7"/>
      <c r="W161" s="147"/>
      <c r="X161" s="147"/>
      <c r="Y161" s="11"/>
      <c r="Z161" s="11"/>
      <c r="AG161" s="12"/>
      <c r="AH161" s="12"/>
      <c r="AI161" s="16"/>
      <c r="AJ161" s="16"/>
      <c r="AP161" s="17"/>
    </row>
    <row r="162" spans="13:42" s="4" customFormat="1" x14ac:dyDescent="0.2">
      <c r="M162" s="10"/>
      <c r="N162" s="10"/>
      <c r="S162" s="7"/>
      <c r="T162" s="7"/>
      <c r="W162" s="147"/>
      <c r="X162" s="147"/>
      <c r="Y162" s="11"/>
      <c r="Z162" s="11"/>
      <c r="AG162" s="12"/>
      <c r="AH162" s="12"/>
      <c r="AI162" s="16"/>
      <c r="AJ162" s="16"/>
      <c r="AP162" s="17"/>
    </row>
    <row r="163" spans="13:42" s="4" customFormat="1" x14ac:dyDescent="0.2">
      <c r="M163" s="10"/>
      <c r="N163" s="10"/>
      <c r="S163" s="7"/>
      <c r="T163" s="7"/>
      <c r="W163" s="147"/>
      <c r="X163" s="147"/>
      <c r="Y163" s="11"/>
      <c r="Z163" s="11"/>
      <c r="AG163" s="12"/>
      <c r="AH163" s="12"/>
      <c r="AI163" s="16"/>
      <c r="AJ163" s="16"/>
      <c r="AP163" s="17"/>
    </row>
    <row r="164" spans="13:42" s="4" customFormat="1" x14ac:dyDescent="0.2">
      <c r="M164" s="10"/>
      <c r="N164" s="10"/>
      <c r="S164" s="7"/>
      <c r="T164" s="7"/>
      <c r="W164" s="147"/>
      <c r="X164" s="147"/>
      <c r="Y164" s="11"/>
      <c r="Z164" s="11"/>
      <c r="AG164" s="12"/>
      <c r="AH164" s="12"/>
      <c r="AI164" s="16"/>
      <c r="AJ164" s="16"/>
      <c r="AP164" s="17"/>
    </row>
    <row r="165" spans="13:42" s="4" customFormat="1" x14ac:dyDescent="0.2">
      <c r="M165" s="10"/>
      <c r="N165" s="10"/>
      <c r="S165" s="7"/>
      <c r="T165" s="7"/>
      <c r="W165" s="147"/>
      <c r="X165" s="147"/>
      <c r="Y165" s="11"/>
      <c r="Z165" s="11"/>
      <c r="AG165" s="12"/>
      <c r="AH165" s="12"/>
      <c r="AI165" s="16"/>
      <c r="AJ165" s="16"/>
      <c r="AP165" s="17"/>
    </row>
    <row r="166" spans="13:42" s="4" customFormat="1" x14ac:dyDescent="0.2">
      <c r="M166" s="10"/>
      <c r="N166" s="10"/>
      <c r="S166" s="7"/>
      <c r="T166" s="7"/>
      <c r="W166" s="147"/>
      <c r="X166" s="147"/>
      <c r="Y166" s="11"/>
      <c r="Z166" s="11"/>
      <c r="AG166" s="12"/>
      <c r="AH166" s="12"/>
      <c r="AI166" s="16"/>
      <c r="AJ166" s="16"/>
      <c r="AP166" s="17"/>
    </row>
    <row r="167" spans="13:42" s="4" customFormat="1" x14ac:dyDescent="0.2">
      <c r="M167" s="10"/>
      <c r="N167" s="10"/>
      <c r="S167" s="7"/>
      <c r="T167" s="7"/>
      <c r="W167" s="147"/>
      <c r="X167" s="147"/>
      <c r="Y167" s="11"/>
      <c r="Z167" s="11"/>
      <c r="AG167" s="12"/>
      <c r="AH167" s="12"/>
      <c r="AI167" s="16"/>
      <c r="AJ167" s="16"/>
      <c r="AP167" s="17"/>
    </row>
    <row r="168" spans="13:42" s="4" customFormat="1" x14ac:dyDescent="0.2">
      <c r="M168" s="10"/>
      <c r="N168" s="10"/>
      <c r="S168" s="7"/>
      <c r="T168" s="7"/>
      <c r="W168" s="147"/>
      <c r="X168" s="147"/>
      <c r="Y168" s="11"/>
      <c r="Z168" s="11"/>
      <c r="AG168" s="12"/>
      <c r="AH168" s="12"/>
      <c r="AI168" s="16"/>
      <c r="AJ168" s="16"/>
      <c r="AP168" s="17"/>
    </row>
    <row r="169" spans="13:42" s="4" customFormat="1" x14ac:dyDescent="0.2">
      <c r="M169" s="10"/>
      <c r="N169" s="10"/>
      <c r="S169" s="7"/>
      <c r="T169" s="7"/>
      <c r="W169" s="147"/>
      <c r="X169" s="147"/>
      <c r="Y169" s="11"/>
      <c r="Z169" s="11"/>
      <c r="AG169" s="12"/>
      <c r="AH169" s="12"/>
      <c r="AI169" s="16"/>
      <c r="AJ169" s="16"/>
      <c r="AP169" s="17"/>
    </row>
    <row r="170" spans="13:42" s="4" customFormat="1" x14ac:dyDescent="0.2">
      <c r="M170" s="10"/>
      <c r="N170" s="10"/>
      <c r="S170" s="7"/>
      <c r="T170" s="7"/>
      <c r="W170" s="147"/>
      <c r="X170" s="147"/>
      <c r="Y170" s="11"/>
      <c r="Z170" s="11"/>
      <c r="AG170" s="12"/>
      <c r="AH170" s="12"/>
      <c r="AI170" s="16"/>
      <c r="AJ170" s="16"/>
      <c r="AP170" s="17"/>
    </row>
    <row r="171" spans="13:42" s="4" customFormat="1" x14ac:dyDescent="0.2">
      <c r="M171" s="10"/>
      <c r="N171" s="10"/>
      <c r="S171" s="7"/>
      <c r="T171" s="7"/>
      <c r="W171" s="147"/>
      <c r="X171" s="147"/>
      <c r="Y171" s="11"/>
      <c r="Z171" s="11"/>
      <c r="AG171" s="12"/>
      <c r="AH171" s="12"/>
      <c r="AI171" s="16"/>
      <c r="AJ171" s="16"/>
      <c r="AP171" s="17"/>
    </row>
    <row r="172" spans="13:42" s="4" customFormat="1" x14ac:dyDescent="0.2">
      <c r="M172" s="10"/>
      <c r="N172" s="10"/>
      <c r="S172" s="7"/>
      <c r="T172" s="7"/>
      <c r="W172" s="147"/>
      <c r="X172" s="147"/>
      <c r="Y172" s="11"/>
      <c r="Z172" s="11"/>
      <c r="AG172" s="12"/>
      <c r="AH172" s="12"/>
      <c r="AI172" s="16"/>
      <c r="AJ172" s="16"/>
      <c r="AP172" s="17"/>
    </row>
    <row r="173" spans="13:42" s="4" customFormat="1" x14ac:dyDescent="0.2">
      <c r="M173" s="10"/>
      <c r="N173" s="10"/>
      <c r="S173" s="7"/>
      <c r="T173" s="7"/>
      <c r="W173" s="147"/>
      <c r="X173" s="147"/>
      <c r="Y173" s="11"/>
      <c r="Z173" s="11"/>
      <c r="AG173" s="12"/>
      <c r="AH173" s="12"/>
      <c r="AI173" s="16"/>
      <c r="AJ173" s="16"/>
      <c r="AP173" s="17"/>
    </row>
    <row r="174" spans="13:42" s="4" customFormat="1" x14ac:dyDescent="0.2">
      <c r="M174" s="10"/>
      <c r="N174" s="10"/>
      <c r="S174" s="7"/>
      <c r="T174" s="7"/>
      <c r="W174" s="147"/>
      <c r="X174" s="147"/>
      <c r="Y174" s="11"/>
      <c r="Z174" s="11"/>
      <c r="AG174" s="12"/>
      <c r="AH174" s="12"/>
      <c r="AI174" s="16"/>
      <c r="AJ174" s="16"/>
      <c r="AP174" s="17"/>
    </row>
    <row r="175" spans="13:42" s="4" customFormat="1" x14ac:dyDescent="0.2">
      <c r="M175" s="10"/>
      <c r="N175" s="10"/>
      <c r="S175" s="7"/>
      <c r="T175" s="7"/>
      <c r="W175" s="147"/>
      <c r="X175" s="147"/>
      <c r="Y175" s="11"/>
      <c r="Z175" s="11"/>
      <c r="AG175" s="12"/>
      <c r="AH175" s="12"/>
      <c r="AI175" s="16"/>
      <c r="AJ175" s="16"/>
      <c r="AP175" s="17"/>
    </row>
    <row r="176" spans="13:42" s="4" customFormat="1" x14ac:dyDescent="0.2">
      <c r="M176" s="10"/>
      <c r="N176" s="10"/>
      <c r="S176" s="7"/>
      <c r="T176" s="7"/>
      <c r="W176" s="147"/>
      <c r="X176" s="147"/>
      <c r="Y176" s="11"/>
      <c r="Z176" s="11"/>
      <c r="AG176" s="12"/>
      <c r="AH176" s="12"/>
      <c r="AI176" s="16"/>
      <c r="AJ176" s="16"/>
      <c r="AP176" s="17"/>
    </row>
    <row r="177" spans="13:42" s="4" customFormat="1" x14ac:dyDescent="0.2">
      <c r="M177" s="10"/>
      <c r="N177" s="10"/>
      <c r="S177" s="7"/>
      <c r="T177" s="7"/>
      <c r="W177" s="147"/>
      <c r="X177" s="147"/>
      <c r="Y177" s="11"/>
      <c r="Z177" s="11"/>
      <c r="AG177" s="12"/>
      <c r="AH177" s="12"/>
      <c r="AI177" s="16"/>
      <c r="AJ177" s="16"/>
      <c r="AP177" s="17"/>
    </row>
    <row r="178" spans="13:42" s="4" customFormat="1" x14ac:dyDescent="0.2">
      <c r="M178" s="10"/>
      <c r="N178" s="10"/>
      <c r="S178" s="7"/>
      <c r="T178" s="7"/>
      <c r="W178" s="147"/>
      <c r="X178" s="147"/>
      <c r="Y178" s="11"/>
      <c r="Z178" s="11"/>
      <c r="AG178" s="12"/>
      <c r="AH178" s="12"/>
      <c r="AI178" s="16"/>
      <c r="AJ178" s="16"/>
      <c r="AP178" s="17"/>
    </row>
    <row r="179" spans="13:42" s="4" customFormat="1" x14ac:dyDescent="0.2">
      <c r="M179" s="10"/>
      <c r="N179" s="10"/>
      <c r="S179" s="7"/>
      <c r="T179" s="7"/>
      <c r="W179" s="147"/>
      <c r="X179" s="147"/>
      <c r="Y179" s="11"/>
      <c r="Z179" s="11"/>
      <c r="AG179" s="12"/>
      <c r="AH179" s="12"/>
      <c r="AI179" s="16"/>
      <c r="AJ179" s="16"/>
      <c r="AP179" s="17"/>
    </row>
    <row r="180" spans="13:42" s="4" customFormat="1" x14ac:dyDescent="0.2">
      <c r="M180" s="10"/>
      <c r="N180" s="10"/>
      <c r="S180" s="7"/>
      <c r="T180" s="7"/>
      <c r="W180" s="147"/>
      <c r="X180" s="147"/>
      <c r="Y180" s="11"/>
      <c r="Z180" s="11"/>
      <c r="AG180" s="12"/>
      <c r="AH180" s="12"/>
      <c r="AI180" s="16"/>
      <c r="AJ180" s="16"/>
      <c r="AP180" s="17"/>
    </row>
    <row r="181" spans="13:42" s="4" customFormat="1" x14ac:dyDescent="0.2">
      <c r="M181" s="10"/>
      <c r="N181" s="10"/>
      <c r="S181" s="7"/>
      <c r="T181" s="7"/>
      <c r="W181" s="147"/>
      <c r="X181" s="147"/>
      <c r="Y181" s="11"/>
      <c r="Z181" s="11"/>
      <c r="AG181" s="12"/>
      <c r="AH181" s="12"/>
      <c r="AI181" s="16"/>
      <c r="AJ181" s="16"/>
      <c r="AP181" s="17"/>
    </row>
    <row r="182" spans="13:42" s="4" customFormat="1" x14ac:dyDescent="0.2">
      <c r="M182" s="10"/>
      <c r="N182" s="10"/>
      <c r="S182" s="7"/>
      <c r="T182" s="7"/>
      <c r="W182" s="147"/>
      <c r="X182" s="147"/>
      <c r="Y182" s="11"/>
      <c r="Z182" s="11"/>
      <c r="AG182" s="12"/>
      <c r="AH182" s="12"/>
      <c r="AI182" s="16"/>
      <c r="AJ182" s="16"/>
      <c r="AP182" s="17"/>
    </row>
    <row r="183" spans="13:42" s="4" customFormat="1" x14ac:dyDescent="0.2">
      <c r="M183" s="10"/>
      <c r="N183" s="10"/>
      <c r="S183" s="7"/>
      <c r="T183" s="7"/>
      <c r="W183" s="147"/>
      <c r="X183" s="147"/>
      <c r="Y183" s="11"/>
      <c r="Z183" s="11"/>
      <c r="AG183" s="12"/>
      <c r="AH183" s="12"/>
      <c r="AI183" s="16"/>
      <c r="AJ183" s="16"/>
      <c r="AP183" s="17"/>
    </row>
    <row r="184" spans="13:42" s="4" customFormat="1" x14ac:dyDescent="0.2">
      <c r="M184" s="10"/>
      <c r="N184" s="10"/>
      <c r="S184" s="7"/>
      <c r="T184" s="7"/>
      <c r="W184" s="147"/>
      <c r="X184" s="147"/>
      <c r="Y184" s="11"/>
      <c r="Z184" s="11"/>
      <c r="AG184" s="12"/>
      <c r="AH184" s="12"/>
      <c r="AI184" s="16"/>
      <c r="AJ184" s="16"/>
      <c r="AP184" s="17"/>
    </row>
    <row r="185" spans="13:42" s="4" customFormat="1" x14ac:dyDescent="0.2">
      <c r="M185" s="10"/>
      <c r="N185" s="10"/>
      <c r="S185" s="7"/>
      <c r="T185" s="7"/>
      <c r="W185" s="147"/>
      <c r="X185" s="147"/>
      <c r="Y185" s="11"/>
      <c r="Z185" s="11"/>
      <c r="AG185" s="12"/>
      <c r="AH185" s="12"/>
      <c r="AI185" s="16"/>
      <c r="AJ185" s="16"/>
      <c r="AP185" s="17"/>
    </row>
    <row r="186" spans="13:42" s="4" customFormat="1" x14ac:dyDescent="0.2">
      <c r="M186" s="10"/>
      <c r="N186" s="10"/>
      <c r="S186" s="7"/>
      <c r="T186" s="7"/>
      <c r="W186" s="147"/>
      <c r="X186" s="147"/>
      <c r="Y186" s="11"/>
      <c r="Z186" s="11"/>
      <c r="AG186" s="12"/>
      <c r="AH186" s="12"/>
      <c r="AI186" s="16"/>
      <c r="AJ186" s="16"/>
      <c r="AP186" s="17"/>
    </row>
    <row r="187" spans="13:42" s="4" customFormat="1" x14ac:dyDescent="0.2">
      <c r="M187" s="10"/>
      <c r="N187" s="10"/>
      <c r="S187" s="7"/>
      <c r="T187" s="7"/>
      <c r="W187" s="147"/>
      <c r="X187" s="147"/>
      <c r="Y187" s="11"/>
      <c r="Z187" s="11"/>
      <c r="AG187" s="12"/>
      <c r="AH187" s="12"/>
      <c r="AI187" s="16"/>
      <c r="AJ187" s="16"/>
      <c r="AP187" s="17"/>
    </row>
    <row r="188" spans="13:42" s="4" customFormat="1" x14ac:dyDescent="0.2">
      <c r="M188" s="10"/>
      <c r="N188" s="10"/>
      <c r="S188" s="7"/>
      <c r="T188" s="7"/>
      <c r="W188" s="147"/>
      <c r="X188" s="147"/>
      <c r="Y188" s="11"/>
      <c r="Z188" s="11"/>
      <c r="AG188" s="12"/>
      <c r="AH188" s="12"/>
      <c r="AI188" s="16"/>
      <c r="AJ188" s="16"/>
      <c r="AP188" s="17"/>
    </row>
    <row r="189" spans="13:42" s="4" customFormat="1" x14ac:dyDescent="0.2">
      <c r="M189" s="10"/>
      <c r="N189" s="10"/>
      <c r="S189" s="7"/>
      <c r="T189" s="7"/>
      <c r="W189" s="147"/>
      <c r="X189" s="147"/>
      <c r="Y189" s="11"/>
      <c r="Z189" s="11"/>
      <c r="AG189" s="12"/>
      <c r="AH189" s="12"/>
      <c r="AI189" s="16"/>
      <c r="AJ189" s="16"/>
      <c r="AP189" s="17"/>
    </row>
    <row r="190" spans="13:42" s="4" customFormat="1" x14ac:dyDescent="0.2">
      <c r="M190" s="10"/>
      <c r="N190" s="10"/>
      <c r="S190" s="7"/>
      <c r="T190" s="7"/>
      <c r="W190" s="147"/>
      <c r="X190" s="147"/>
      <c r="Y190" s="11"/>
      <c r="Z190" s="11"/>
      <c r="AG190" s="12"/>
      <c r="AH190" s="12"/>
      <c r="AI190" s="16"/>
      <c r="AJ190" s="16"/>
      <c r="AP190" s="17"/>
    </row>
    <row r="191" spans="13:42" s="4" customFormat="1" x14ac:dyDescent="0.2">
      <c r="M191" s="10"/>
      <c r="N191" s="10"/>
      <c r="S191" s="7"/>
      <c r="T191" s="7"/>
      <c r="W191" s="147"/>
      <c r="X191" s="147"/>
      <c r="Y191" s="11"/>
      <c r="Z191" s="11"/>
      <c r="AG191" s="12"/>
      <c r="AH191" s="12"/>
      <c r="AI191" s="16"/>
      <c r="AJ191" s="16"/>
      <c r="AP191" s="17"/>
    </row>
    <row r="192" spans="13:42" s="4" customFormat="1" x14ac:dyDescent="0.2">
      <c r="M192" s="10"/>
      <c r="N192" s="10"/>
      <c r="S192" s="7"/>
      <c r="T192" s="7"/>
      <c r="W192" s="147"/>
      <c r="X192" s="147"/>
      <c r="Y192" s="11"/>
      <c r="Z192" s="11"/>
      <c r="AG192" s="12"/>
      <c r="AH192" s="12"/>
      <c r="AI192" s="16"/>
      <c r="AJ192" s="16"/>
      <c r="AP192" s="17"/>
    </row>
    <row r="193" spans="13:42" s="4" customFormat="1" x14ac:dyDescent="0.2">
      <c r="M193" s="10"/>
      <c r="N193" s="10"/>
      <c r="S193" s="7"/>
      <c r="T193" s="7"/>
      <c r="W193" s="147"/>
      <c r="X193" s="147"/>
      <c r="Y193" s="11"/>
      <c r="Z193" s="11"/>
      <c r="AG193" s="12"/>
      <c r="AH193" s="12"/>
      <c r="AI193" s="16"/>
      <c r="AJ193" s="16"/>
      <c r="AP193" s="17"/>
    </row>
    <row r="194" spans="13:42" s="4" customFormat="1" x14ac:dyDescent="0.2">
      <c r="M194" s="10"/>
      <c r="N194" s="10"/>
      <c r="S194" s="7"/>
      <c r="T194" s="7"/>
      <c r="W194" s="147"/>
      <c r="X194" s="147"/>
      <c r="Y194" s="11"/>
      <c r="Z194" s="11"/>
      <c r="AG194" s="12"/>
      <c r="AH194" s="12"/>
      <c r="AI194" s="16"/>
      <c r="AJ194" s="16"/>
      <c r="AP194" s="17"/>
    </row>
    <row r="195" spans="13:42" s="4" customFormat="1" x14ac:dyDescent="0.2">
      <c r="M195" s="10"/>
      <c r="N195" s="10"/>
      <c r="S195" s="7"/>
      <c r="T195" s="7"/>
      <c r="W195" s="147"/>
      <c r="X195" s="147"/>
      <c r="Y195" s="11"/>
      <c r="Z195" s="11"/>
      <c r="AG195" s="12"/>
      <c r="AH195" s="12"/>
      <c r="AI195" s="16"/>
      <c r="AJ195" s="16"/>
      <c r="AP195" s="17"/>
    </row>
    <row r="196" spans="13:42" s="4" customFormat="1" x14ac:dyDescent="0.2">
      <c r="M196" s="10"/>
      <c r="N196" s="10"/>
      <c r="S196" s="7"/>
      <c r="T196" s="7"/>
      <c r="W196" s="147"/>
      <c r="X196" s="147"/>
      <c r="Y196" s="11"/>
      <c r="Z196" s="11"/>
      <c r="AG196" s="12"/>
      <c r="AH196" s="12"/>
      <c r="AI196" s="16"/>
      <c r="AJ196" s="16"/>
      <c r="AP196" s="17"/>
    </row>
    <row r="197" spans="13:42" s="4" customFormat="1" x14ac:dyDescent="0.2">
      <c r="M197" s="10"/>
      <c r="N197" s="10"/>
      <c r="S197" s="7"/>
      <c r="T197" s="7"/>
      <c r="W197" s="147"/>
      <c r="X197" s="147"/>
      <c r="Y197" s="11"/>
      <c r="Z197" s="11"/>
      <c r="AG197" s="12"/>
      <c r="AH197" s="12"/>
      <c r="AI197" s="16"/>
      <c r="AJ197" s="16"/>
      <c r="AP197" s="17"/>
    </row>
    <row r="198" spans="13:42" s="4" customFormat="1" x14ac:dyDescent="0.2">
      <c r="M198" s="10"/>
      <c r="N198" s="10"/>
      <c r="S198" s="7"/>
      <c r="T198" s="7"/>
      <c r="W198" s="147"/>
      <c r="X198" s="147"/>
      <c r="Y198" s="11"/>
      <c r="Z198" s="11"/>
      <c r="AG198" s="12"/>
      <c r="AH198" s="12"/>
      <c r="AI198" s="16"/>
      <c r="AJ198" s="16"/>
      <c r="AP198" s="17"/>
    </row>
    <row r="199" spans="13:42" s="4" customFormat="1" x14ac:dyDescent="0.2">
      <c r="M199" s="10"/>
      <c r="N199" s="10"/>
      <c r="S199" s="7"/>
      <c r="T199" s="7"/>
      <c r="W199" s="147"/>
      <c r="X199" s="147"/>
      <c r="Y199" s="11"/>
      <c r="Z199" s="11"/>
      <c r="AG199" s="12"/>
      <c r="AH199" s="12"/>
      <c r="AI199" s="16"/>
      <c r="AJ199" s="16"/>
      <c r="AP199" s="17"/>
    </row>
    <row r="200" spans="13:42" s="4" customFormat="1" x14ac:dyDescent="0.2">
      <c r="M200" s="10"/>
      <c r="N200" s="10"/>
      <c r="S200" s="7"/>
      <c r="T200" s="7"/>
      <c r="W200" s="147"/>
      <c r="X200" s="147"/>
      <c r="Y200" s="11"/>
      <c r="Z200" s="11"/>
      <c r="AG200" s="12"/>
      <c r="AH200" s="12"/>
      <c r="AI200" s="16"/>
      <c r="AJ200" s="16"/>
      <c r="AP200" s="17"/>
    </row>
    <row r="201" spans="13:42" s="4" customFormat="1" x14ac:dyDescent="0.2">
      <c r="M201" s="10"/>
      <c r="N201" s="10"/>
      <c r="S201" s="7"/>
      <c r="T201" s="7"/>
      <c r="W201" s="147"/>
      <c r="X201" s="147"/>
      <c r="Y201" s="11"/>
      <c r="Z201" s="11"/>
      <c r="AG201" s="12"/>
      <c r="AH201" s="12"/>
      <c r="AI201" s="16"/>
      <c r="AJ201" s="16"/>
      <c r="AP201" s="17"/>
    </row>
    <row r="202" spans="13:42" s="4" customFormat="1" x14ac:dyDescent="0.2">
      <c r="M202" s="10"/>
      <c r="N202" s="10"/>
      <c r="S202" s="7"/>
      <c r="T202" s="7"/>
      <c r="W202" s="147"/>
      <c r="X202" s="147"/>
      <c r="Y202" s="11"/>
      <c r="Z202" s="11"/>
      <c r="AG202" s="12"/>
      <c r="AH202" s="12"/>
      <c r="AI202" s="16"/>
      <c r="AJ202" s="16"/>
      <c r="AP202" s="17"/>
    </row>
    <row r="203" spans="13:42" s="4" customFormat="1" x14ac:dyDescent="0.2">
      <c r="M203" s="10"/>
      <c r="N203" s="10"/>
      <c r="S203" s="7"/>
      <c r="T203" s="7"/>
      <c r="W203" s="147"/>
      <c r="X203" s="147"/>
      <c r="Y203" s="11"/>
      <c r="Z203" s="11"/>
      <c r="AG203" s="12"/>
      <c r="AH203" s="12"/>
      <c r="AI203" s="16"/>
      <c r="AJ203" s="16"/>
      <c r="AP203" s="17"/>
    </row>
    <row r="204" spans="13:42" s="4" customFormat="1" x14ac:dyDescent="0.2">
      <c r="M204" s="10"/>
      <c r="N204" s="10"/>
      <c r="S204" s="7"/>
      <c r="T204" s="7"/>
      <c r="W204" s="147"/>
      <c r="X204" s="147"/>
      <c r="Y204" s="11"/>
      <c r="Z204" s="11"/>
      <c r="AG204" s="12"/>
      <c r="AH204" s="12"/>
      <c r="AI204" s="16"/>
      <c r="AJ204" s="16"/>
      <c r="AP204" s="17"/>
    </row>
    <row r="205" spans="13:42" s="4" customFormat="1" x14ac:dyDescent="0.2">
      <c r="M205" s="10"/>
      <c r="N205" s="10"/>
      <c r="S205" s="7"/>
      <c r="T205" s="7"/>
      <c r="W205" s="147"/>
      <c r="X205" s="147"/>
      <c r="Y205" s="11"/>
      <c r="Z205" s="11"/>
      <c r="AG205" s="12"/>
      <c r="AH205" s="12"/>
      <c r="AI205" s="16"/>
      <c r="AJ205" s="16"/>
      <c r="AP205" s="17"/>
    </row>
    <row r="206" spans="13:42" s="4" customFormat="1" x14ac:dyDescent="0.2">
      <c r="M206" s="10"/>
      <c r="N206" s="10"/>
      <c r="S206" s="7"/>
      <c r="T206" s="7"/>
      <c r="W206" s="147"/>
      <c r="X206" s="147"/>
      <c r="Y206" s="11"/>
      <c r="Z206" s="11"/>
      <c r="AG206" s="12"/>
      <c r="AH206" s="12"/>
      <c r="AI206" s="16"/>
      <c r="AJ206" s="16"/>
      <c r="AP206" s="17"/>
    </row>
    <row r="207" spans="13:42" s="4" customFormat="1" x14ac:dyDescent="0.2">
      <c r="M207" s="10"/>
      <c r="N207" s="10"/>
      <c r="S207" s="7"/>
      <c r="T207" s="7"/>
      <c r="W207" s="147"/>
      <c r="X207" s="147"/>
      <c r="Y207" s="11"/>
      <c r="Z207" s="11"/>
      <c r="AG207" s="12"/>
      <c r="AH207" s="12"/>
      <c r="AI207" s="16"/>
      <c r="AJ207" s="16"/>
      <c r="AP207" s="17"/>
    </row>
    <row r="208" spans="13:42" s="4" customFormat="1" x14ac:dyDescent="0.2">
      <c r="M208" s="10"/>
      <c r="N208" s="10"/>
      <c r="S208" s="7"/>
      <c r="T208" s="7"/>
      <c r="W208" s="147"/>
      <c r="X208" s="147"/>
      <c r="Y208" s="11"/>
      <c r="Z208" s="11"/>
      <c r="AG208" s="12"/>
      <c r="AH208" s="12"/>
      <c r="AI208" s="16"/>
      <c r="AJ208" s="16"/>
      <c r="AP208" s="17"/>
    </row>
    <row r="209" spans="13:42" s="4" customFormat="1" x14ac:dyDescent="0.2">
      <c r="M209" s="10"/>
      <c r="N209" s="10"/>
      <c r="S209" s="7"/>
      <c r="T209" s="7"/>
      <c r="W209" s="147"/>
      <c r="X209" s="147"/>
      <c r="Y209" s="11"/>
      <c r="Z209" s="11"/>
      <c r="AG209" s="12"/>
      <c r="AH209" s="12"/>
      <c r="AI209" s="16"/>
      <c r="AJ209" s="16"/>
      <c r="AP209" s="17"/>
    </row>
    <row r="210" spans="13:42" s="4" customFormat="1" x14ac:dyDescent="0.2">
      <c r="M210" s="10"/>
      <c r="N210" s="10"/>
      <c r="S210" s="7"/>
      <c r="T210" s="7"/>
      <c r="W210" s="147"/>
      <c r="X210" s="147"/>
      <c r="Y210" s="11"/>
      <c r="Z210" s="11"/>
      <c r="AG210" s="12"/>
      <c r="AH210" s="12"/>
      <c r="AI210" s="16"/>
      <c r="AJ210" s="16"/>
      <c r="AP210" s="17"/>
    </row>
    <row r="211" spans="13:42" s="4" customFormat="1" x14ac:dyDescent="0.2">
      <c r="M211" s="10"/>
      <c r="N211" s="10"/>
      <c r="S211" s="7"/>
      <c r="T211" s="7"/>
      <c r="W211" s="147"/>
      <c r="X211" s="147"/>
      <c r="Y211" s="11"/>
      <c r="Z211" s="11"/>
      <c r="AG211" s="12"/>
      <c r="AH211" s="12"/>
      <c r="AI211" s="16"/>
      <c r="AJ211" s="16"/>
      <c r="AP211" s="17"/>
    </row>
    <row r="212" spans="13:42" s="4" customFormat="1" x14ac:dyDescent="0.2">
      <c r="M212" s="10"/>
      <c r="N212" s="10"/>
      <c r="S212" s="7"/>
      <c r="T212" s="7"/>
      <c r="W212" s="147"/>
      <c r="X212" s="147"/>
      <c r="Y212" s="11"/>
      <c r="Z212" s="11"/>
      <c r="AG212" s="12"/>
      <c r="AH212" s="12"/>
      <c r="AI212" s="16"/>
      <c r="AJ212" s="16"/>
      <c r="AP212" s="17"/>
    </row>
    <row r="213" spans="13:42" s="4" customFormat="1" x14ac:dyDescent="0.2">
      <c r="M213" s="10"/>
      <c r="N213" s="10"/>
      <c r="S213" s="7"/>
      <c r="T213" s="7"/>
      <c r="W213" s="147"/>
      <c r="X213" s="147"/>
      <c r="Y213" s="11"/>
      <c r="Z213" s="11"/>
      <c r="AG213" s="12"/>
      <c r="AH213" s="12"/>
      <c r="AI213" s="16"/>
      <c r="AJ213" s="16"/>
      <c r="AP213" s="17"/>
    </row>
    <row r="214" spans="13:42" s="4" customFormat="1" x14ac:dyDescent="0.2">
      <c r="M214" s="10"/>
      <c r="N214" s="10"/>
      <c r="S214" s="7"/>
      <c r="T214" s="7"/>
      <c r="W214" s="147"/>
      <c r="X214" s="147"/>
      <c r="Y214" s="11"/>
      <c r="Z214" s="11"/>
      <c r="AG214" s="12"/>
      <c r="AH214" s="12"/>
      <c r="AI214" s="16"/>
      <c r="AJ214" s="16"/>
      <c r="AP214" s="17"/>
    </row>
    <row r="215" spans="13:42" s="4" customFormat="1" x14ac:dyDescent="0.2">
      <c r="M215" s="10"/>
      <c r="N215" s="10"/>
      <c r="S215" s="7"/>
      <c r="T215" s="7"/>
      <c r="W215" s="147"/>
      <c r="X215" s="147"/>
      <c r="Y215" s="11"/>
      <c r="Z215" s="11"/>
      <c r="AG215" s="12"/>
      <c r="AH215" s="12"/>
      <c r="AI215" s="16"/>
      <c r="AJ215" s="16"/>
      <c r="AP215" s="17"/>
    </row>
    <row r="216" spans="13:42" s="4" customFormat="1" x14ac:dyDescent="0.2">
      <c r="M216" s="10"/>
      <c r="N216" s="10"/>
      <c r="S216" s="7"/>
      <c r="T216" s="7"/>
      <c r="W216" s="147"/>
      <c r="X216" s="147"/>
      <c r="Y216" s="11"/>
      <c r="Z216" s="11"/>
      <c r="AG216" s="12"/>
      <c r="AH216" s="12"/>
      <c r="AI216" s="16"/>
      <c r="AJ216" s="16"/>
      <c r="AP216" s="17"/>
    </row>
    <row r="217" spans="13:42" s="4" customFormat="1" x14ac:dyDescent="0.2">
      <c r="M217" s="10"/>
      <c r="N217" s="10"/>
      <c r="S217" s="7"/>
      <c r="T217" s="7"/>
      <c r="W217" s="147"/>
      <c r="X217" s="147"/>
      <c r="Y217" s="11"/>
      <c r="Z217" s="11"/>
      <c r="AG217" s="12"/>
      <c r="AH217" s="12"/>
      <c r="AI217" s="16"/>
      <c r="AJ217" s="16"/>
      <c r="AP217" s="17"/>
    </row>
    <row r="218" spans="13:42" s="4" customFormat="1" x14ac:dyDescent="0.2">
      <c r="M218" s="10"/>
      <c r="N218" s="10"/>
      <c r="S218" s="7"/>
      <c r="T218" s="7"/>
      <c r="W218" s="147"/>
      <c r="X218" s="147"/>
      <c r="Y218" s="11"/>
      <c r="Z218" s="11"/>
      <c r="AG218" s="12"/>
      <c r="AH218" s="12"/>
      <c r="AI218" s="16"/>
      <c r="AJ218" s="16"/>
      <c r="AP218" s="17"/>
    </row>
    <row r="219" spans="13:42" s="4" customFormat="1" x14ac:dyDescent="0.2">
      <c r="M219" s="10"/>
      <c r="N219" s="10"/>
      <c r="S219" s="7"/>
      <c r="T219" s="7"/>
      <c r="W219" s="147"/>
      <c r="X219" s="147"/>
      <c r="Y219" s="11"/>
      <c r="Z219" s="11"/>
      <c r="AG219" s="12"/>
      <c r="AH219" s="12"/>
      <c r="AI219" s="16"/>
      <c r="AJ219" s="16"/>
      <c r="AP219" s="17"/>
    </row>
    <row r="220" spans="13:42" s="4" customFormat="1" x14ac:dyDescent="0.2">
      <c r="M220" s="10"/>
      <c r="N220" s="10"/>
      <c r="S220" s="7"/>
      <c r="T220" s="7"/>
      <c r="W220" s="147"/>
      <c r="X220" s="147"/>
      <c r="Y220" s="11"/>
      <c r="Z220" s="11"/>
      <c r="AG220" s="12"/>
      <c r="AH220" s="12"/>
      <c r="AI220" s="16"/>
      <c r="AJ220" s="16"/>
      <c r="AP220" s="17"/>
    </row>
    <row r="221" spans="13:42" s="4" customFormat="1" x14ac:dyDescent="0.2">
      <c r="M221" s="10"/>
      <c r="N221" s="10"/>
      <c r="S221" s="7"/>
      <c r="T221" s="7"/>
      <c r="W221" s="147"/>
      <c r="X221" s="147"/>
      <c r="Y221" s="11"/>
      <c r="Z221" s="11"/>
      <c r="AG221" s="12"/>
      <c r="AH221" s="12"/>
      <c r="AI221" s="16"/>
      <c r="AJ221" s="16"/>
      <c r="AP221" s="17"/>
    </row>
    <row r="222" spans="13:42" s="4" customFormat="1" x14ac:dyDescent="0.2">
      <c r="M222" s="10"/>
      <c r="N222" s="10"/>
      <c r="S222" s="7"/>
      <c r="T222" s="7"/>
      <c r="W222" s="147"/>
      <c r="X222" s="147"/>
      <c r="Y222" s="11"/>
      <c r="Z222" s="11"/>
      <c r="AG222" s="12"/>
      <c r="AH222" s="12"/>
      <c r="AI222" s="16"/>
      <c r="AJ222" s="16"/>
      <c r="AP222" s="17"/>
    </row>
    <row r="223" spans="13:42" s="4" customFormat="1" x14ac:dyDescent="0.2">
      <c r="M223" s="10"/>
      <c r="N223" s="10"/>
      <c r="S223" s="7"/>
      <c r="T223" s="7"/>
      <c r="W223" s="147"/>
      <c r="X223" s="147"/>
      <c r="Y223" s="11"/>
      <c r="Z223" s="11"/>
      <c r="AG223" s="12"/>
      <c r="AH223" s="12"/>
      <c r="AI223" s="16"/>
      <c r="AJ223" s="16"/>
      <c r="AP223" s="17"/>
    </row>
    <row r="224" spans="13:42" s="4" customFormat="1" x14ac:dyDescent="0.2">
      <c r="M224" s="10"/>
      <c r="N224" s="10"/>
      <c r="S224" s="7"/>
      <c r="T224" s="7"/>
      <c r="W224" s="147"/>
      <c r="X224" s="147"/>
      <c r="Y224" s="11"/>
      <c r="Z224" s="11"/>
      <c r="AG224" s="12"/>
      <c r="AH224" s="12"/>
      <c r="AI224" s="16"/>
      <c r="AJ224" s="16"/>
      <c r="AP224" s="17"/>
    </row>
    <row r="225" spans="13:42" s="4" customFormat="1" x14ac:dyDescent="0.2">
      <c r="M225" s="10"/>
      <c r="N225" s="10"/>
      <c r="S225" s="7"/>
      <c r="T225" s="7"/>
      <c r="W225" s="147"/>
      <c r="X225" s="147"/>
      <c r="Y225" s="11"/>
      <c r="Z225" s="11"/>
      <c r="AG225" s="12"/>
      <c r="AH225" s="12"/>
      <c r="AI225" s="16"/>
      <c r="AJ225" s="16"/>
      <c r="AP225" s="17"/>
    </row>
    <row r="226" spans="13:42" s="4" customFormat="1" x14ac:dyDescent="0.2">
      <c r="M226" s="10"/>
      <c r="N226" s="10"/>
      <c r="S226" s="7"/>
      <c r="T226" s="7"/>
      <c r="W226" s="147"/>
      <c r="X226" s="147"/>
      <c r="Y226" s="11"/>
      <c r="Z226" s="11"/>
      <c r="AG226" s="12"/>
      <c r="AH226" s="12"/>
      <c r="AI226" s="16"/>
      <c r="AJ226" s="16"/>
      <c r="AP226" s="17"/>
    </row>
    <row r="227" spans="13:42" s="4" customFormat="1" x14ac:dyDescent="0.2">
      <c r="M227" s="10"/>
      <c r="N227" s="10"/>
      <c r="S227" s="7"/>
      <c r="T227" s="7"/>
      <c r="W227" s="147"/>
      <c r="X227" s="147"/>
      <c r="Y227" s="11"/>
      <c r="Z227" s="11"/>
      <c r="AG227" s="12"/>
      <c r="AH227" s="12"/>
      <c r="AI227" s="16"/>
      <c r="AJ227" s="16"/>
      <c r="AP227" s="17"/>
    </row>
    <row r="228" spans="13:42" s="4" customFormat="1" x14ac:dyDescent="0.2">
      <c r="M228" s="10"/>
      <c r="N228" s="10"/>
      <c r="S228" s="7"/>
      <c r="T228" s="7"/>
      <c r="W228" s="147"/>
      <c r="X228" s="147"/>
      <c r="Y228" s="11"/>
      <c r="Z228" s="11"/>
      <c r="AG228" s="12"/>
      <c r="AH228" s="12"/>
      <c r="AI228" s="16"/>
      <c r="AJ228" s="16"/>
      <c r="AP228" s="17"/>
    </row>
    <row r="229" spans="13:42" s="4" customFormat="1" x14ac:dyDescent="0.2">
      <c r="M229" s="10"/>
      <c r="N229" s="10"/>
      <c r="S229" s="7"/>
      <c r="T229" s="7"/>
      <c r="W229" s="147"/>
      <c r="X229" s="147"/>
      <c r="Y229" s="11"/>
      <c r="Z229" s="11"/>
      <c r="AG229" s="12"/>
      <c r="AH229" s="12"/>
      <c r="AI229" s="16"/>
      <c r="AJ229" s="16"/>
      <c r="AP229" s="17"/>
    </row>
    <row r="230" spans="13:42" s="4" customFormat="1" x14ac:dyDescent="0.2">
      <c r="M230" s="10"/>
      <c r="N230" s="10"/>
      <c r="S230" s="7"/>
      <c r="T230" s="7"/>
      <c r="W230" s="147"/>
      <c r="X230" s="147"/>
      <c r="Y230" s="11"/>
      <c r="Z230" s="11"/>
      <c r="AG230" s="12"/>
      <c r="AH230" s="12"/>
      <c r="AI230" s="16"/>
      <c r="AJ230" s="16"/>
      <c r="AP230" s="17"/>
    </row>
    <row r="231" spans="13:42" s="4" customFormat="1" x14ac:dyDescent="0.2">
      <c r="M231" s="10"/>
      <c r="N231" s="10"/>
      <c r="S231" s="7"/>
      <c r="T231" s="7"/>
      <c r="W231" s="147"/>
      <c r="X231" s="147"/>
      <c r="Y231" s="11"/>
      <c r="Z231" s="11"/>
      <c r="AG231" s="12"/>
      <c r="AH231" s="12"/>
      <c r="AI231" s="16"/>
      <c r="AJ231" s="16"/>
      <c r="AP231" s="17"/>
    </row>
    <row r="232" spans="13:42" s="4" customFormat="1" x14ac:dyDescent="0.2">
      <c r="M232" s="10"/>
      <c r="N232" s="10"/>
      <c r="S232" s="7"/>
      <c r="T232" s="7"/>
      <c r="W232" s="147"/>
      <c r="X232" s="147"/>
      <c r="Y232" s="11"/>
      <c r="Z232" s="11"/>
      <c r="AG232" s="12"/>
      <c r="AH232" s="12"/>
      <c r="AI232" s="16"/>
      <c r="AJ232" s="16"/>
      <c r="AP232" s="17"/>
    </row>
    <row r="233" spans="13:42" s="4" customFormat="1" x14ac:dyDescent="0.2">
      <c r="M233" s="10"/>
      <c r="N233" s="10"/>
      <c r="S233" s="7"/>
      <c r="T233" s="7"/>
      <c r="W233" s="147"/>
      <c r="X233" s="147"/>
      <c r="Y233" s="11"/>
      <c r="Z233" s="11"/>
      <c r="AG233" s="12"/>
      <c r="AH233" s="12"/>
      <c r="AI233" s="16"/>
      <c r="AJ233" s="16"/>
      <c r="AP233" s="17"/>
    </row>
    <row r="234" spans="13:42" s="4" customFormat="1" x14ac:dyDescent="0.2">
      <c r="M234" s="10"/>
      <c r="N234" s="10"/>
      <c r="S234" s="7"/>
      <c r="T234" s="7"/>
      <c r="W234" s="147"/>
      <c r="X234" s="147"/>
      <c r="Y234" s="11"/>
      <c r="Z234" s="11"/>
      <c r="AG234" s="12"/>
      <c r="AH234" s="12"/>
      <c r="AI234" s="16"/>
      <c r="AJ234" s="16"/>
      <c r="AP234" s="17"/>
    </row>
    <row r="235" spans="13:42" s="4" customFormat="1" x14ac:dyDescent="0.2">
      <c r="M235" s="10"/>
      <c r="N235" s="10"/>
      <c r="S235" s="7"/>
      <c r="T235" s="7"/>
      <c r="W235" s="147"/>
      <c r="X235" s="147"/>
      <c r="Y235" s="11"/>
      <c r="Z235" s="11"/>
      <c r="AG235" s="12"/>
      <c r="AH235" s="12"/>
      <c r="AI235" s="16"/>
      <c r="AJ235" s="16"/>
      <c r="AP235" s="17"/>
    </row>
    <row r="236" spans="13:42" s="4" customFormat="1" x14ac:dyDescent="0.2">
      <c r="M236" s="10"/>
      <c r="N236" s="10"/>
      <c r="S236" s="7"/>
      <c r="T236" s="7"/>
      <c r="W236" s="147"/>
      <c r="X236" s="147"/>
      <c r="Y236" s="11"/>
      <c r="Z236" s="11"/>
      <c r="AG236" s="12"/>
      <c r="AH236" s="12"/>
      <c r="AI236" s="16"/>
      <c r="AJ236" s="16"/>
      <c r="AP236" s="17"/>
    </row>
    <row r="237" spans="13:42" s="4" customFormat="1" x14ac:dyDescent="0.2">
      <c r="M237" s="10"/>
      <c r="N237" s="10"/>
      <c r="S237" s="7"/>
      <c r="T237" s="7"/>
      <c r="W237" s="147"/>
      <c r="X237" s="147"/>
      <c r="Y237" s="11"/>
      <c r="Z237" s="11"/>
      <c r="AG237" s="12"/>
      <c r="AH237" s="12"/>
      <c r="AI237" s="16"/>
      <c r="AJ237" s="16"/>
      <c r="AP237" s="17"/>
    </row>
    <row r="238" spans="13:42" s="4" customFormat="1" x14ac:dyDescent="0.2">
      <c r="M238" s="10"/>
      <c r="N238" s="10"/>
      <c r="S238" s="7"/>
      <c r="T238" s="7"/>
      <c r="W238" s="147"/>
      <c r="X238" s="147"/>
      <c r="Y238" s="11"/>
      <c r="Z238" s="11"/>
      <c r="AG238" s="12"/>
      <c r="AH238" s="12"/>
      <c r="AI238" s="16"/>
      <c r="AJ238" s="16"/>
      <c r="AP238" s="17"/>
    </row>
    <row r="239" spans="13:42" s="4" customFormat="1" x14ac:dyDescent="0.2">
      <c r="M239" s="10"/>
      <c r="N239" s="10"/>
      <c r="S239" s="7"/>
      <c r="T239" s="7"/>
      <c r="W239" s="147"/>
      <c r="X239" s="147"/>
      <c r="Y239" s="11"/>
      <c r="Z239" s="11"/>
      <c r="AG239" s="12"/>
      <c r="AH239" s="12"/>
      <c r="AI239" s="16"/>
      <c r="AJ239" s="16"/>
      <c r="AP239" s="17"/>
    </row>
    <row r="240" spans="13:42" s="4" customFormat="1" x14ac:dyDescent="0.2">
      <c r="M240" s="10"/>
      <c r="N240" s="10"/>
      <c r="S240" s="7"/>
      <c r="T240" s="7"/>
      <c r="W240" s="147"/>
      <c r="X240" s="147"/>
      <c r="Y240" s="11"/>
      <c r="Z240" s="11"/>
      <c r="AG240" s="12"/>
      <c r="AH240" s="12"/>
      <c r="AI240" s="16"/>
      <c r="AJ240" s="16"/>
      <c r="AP240" s="17"/>
    </row>
    <row r="241" spans="13:42" s="4" customFormat="1" x14ac:dyDescent="0.2">
      <c r="M241" s="10"/>
      <c r="N241" s="10"/>
      <c r="S241" s="7"/>
      <c r="T241" s="7"/>
      <c r="W241" s="147"/>
      <c r="X241" s="147"/>
      <c r="Y241" s="11"/>
      <c r="Z241" s="11"/>
      <c r="AG241" s="12"/>
      <c r="AH241" s="12"/>
      <c r="AI241" s="16"/>
      <c r="AJ241" s="16"/>
      <c r="AP241" s="17"/>
    </row>
    <row r="242" spans="13:42" s="4" customFormat="1" x14ac:dyDescent="0.2">
      <c r="M242" s="10"/>
      <c r="N242" s="10"/>
      <c r="S242" s="7"/>
      <c r="T242" s="7"/>
      <c r="W242" s="147"/>
      <c r="X242" s="147"/>
      <c r="Y242" s="11"/>
      <c r="Z242" s="11"/>
      <c r="AG242" s="12"/>
      <c r="AH242" s="12"/>
      <c r="AI242" s="16"/>
      <c r="AJ242" s="16"/>
      <c r="AP242" s="17"/>
    </row>
    <row r="243" spans="13:42" s="4" customFormat="1" x14ac:dyDescent="0.2">
      <c r="M243" s="10"/>
      <c r="N243" s="10"/>
      <c r="S243" s="7"/>
      <c r="T243" s="7"/>
      <c r="W243" s="147"/>
      <c r="X243" s="147"/>
      <c r="Y243" s="11"/>
      <c r="Z243" s="11"/>
      <c r="AG243" s="12"/>
      <c r="AH243" s="12"/>
      <c r="AI243" s="16"/>
      <c r="AJ243" s="16"/>
      <c r="AP243" s="17"/>
    </row>
    <row r="244" spans="13:42" s="4" customFormat="1" x14ac:dyDescent="0.2">
      <c r="M244" s="10"/>
      <c r="N244" s="10"/>
      <c r="S244" s="7"/>
      <c r="T244" s="7"/>
      <c r="W244" s="147"/>
      <c r="X244" s="147"/>
      <c r="Y244" s="11"/>
      <c r="Z244" s="11"/>
      <c r="AG244" s="12"/>
      <c r="AH244" s="12"/>
      <c r="AI244" s="16"/>
      <c r="AJ244" s="16"/>
      <c r="AP244" s="17"/>
    </row>
    <row r="245" spans="13:42" s="4" customFormat="1" x14ac:dyDescent="0.2">
      <c r="M245" s="10"/>
      <c r="N245" s="10"/>
      <c r="S245" s="7"/>
      <c r="T245" s="7"/>
      <c r="W245" s="147"/>
      <c r="X245" s="147"/>
      <c r="Y245" s="11"/>
      <c r="Z245" s="11"/>
      <c r="AG245" s="12"/>
      <c r="AH245" s="12"/>
      <c r="AI245" s="16"/>
      <c r="AJ245" s="16"/>
      <c r="AP245" s="17"/>
    </row>
    <row r="246" spans="13:42" s="4" customFormat="1" x14ac:dyDescent="0.2">
      <c r="M246" s="10"/>
      <c r="N246" s="10"/>
      <c r="S246" s="7"/>
      <c r="T246" s="7"/>
      <c r="W246" s="147"/>
      <c r="X246" s="147"/>
      <c r="Y246" s="11"/>
      <c r="Z246" s="11"/>
      <c r="AG246" s="12"/>
      <c r="AH246" s="12"/>
      <c r="AI246" s="16"/>
      <c r="AJ246" s="16"/>
      <c r="AP246" s="17"/>
    </row>
    <row r="247" spans="13:42" s="4" customFormat="1" x14ac:dyDescent="0.2">
      <c r="M247" s="10"/>
      <c r="N247" s="10"/>
      <c r="S247" s="7"/>
      <c r="T247" s="7"/>
      <c r="W247" s="147"/>
      <c r="X247" s="147"/>
      <c r="Y247" s="11"/>
      <c r="Z247" s="11"/>
      <c r="AG247" s="12"/>
      <c r="AH247" s="12"/>
      <c r="AI247" s="16"/>
      <c r="AJ247" s="16"/>
      <c r="AP247" s="17"/>
    </row>
    <row r="248" spans="13:42" s="4" customFormat="1" x14ac:dyDescent="0.2">
      <c r="M248" s="10"/>
      <c r="N248" s="10"/>
      <c r="S248" s="7"/>
      <c r="T248" s="7"/>
      <c r="W248" s="147"/>
      <c r="X248" s="147"/>
      <c r="Y248" s="11"/>
      <c r="Z248" s="11"/>
      <c r="AG248" s="12"/>
      <c r="AH248" s="12"/>
      <c r="AI248" s="16"/>
      <c r="AJ248" s="16"/>
      <c r="AP248" s="17"/>
    </row>
    <row r="249" spans="13:42" s="4" customFormat="1" x14ac:dyDescent="0.2">
      <c r="M249" s="10"/>
      <c r="N249" s="10"/>
      <c r="S249" s="7"/>
      <c r="T249" s="7"/>
      <c r="W249" s="147"/>
      <c r="X249" s="147"/>
      <c r="Y249" s="11"/>
      <c r="Z249" s="11"/>
      <c r="AG249" s="12"/>
      <c r="AH249" s="12"/>
      <c r="AI249" s="16"/>
      <c r="AJ249" s="16"/>
      <c r="AP249" s="17"/>
    </row>
    <row r="250" spans="13:42" s="4" customFormat="1" x14ac:dyDescent="0.2">
      <c r="M250" s="10"/>
      <c r="N250" s="10"/>
      <c r="S250" s="7"/>
      <c r="T250" s="7"/>
      <c r="W250" s="147"/>
      <c r="X250" s="147"/>
      <c r="Y250" s="11"/>
      <c r="Z250" s="11"/>
      <c r="AG250" s="12"/>
      <c r="AH250" s="12"/>
      <c r="AI250" s="16"/>
      <c r="AJ250" s="16"/>
      <c r="AP250" s="17"/>
    </row>
    <row r="251" spans="13:42" s="4" customFormat="1" x14ac:dyDescent="0.2">
      <c r="M251" s="10"/>
      <c r="N251" s="10"/>
      <c r="S251" s="7"/>
      <c r="T251" s="7"/>
      <c r="W251" s="147"/>
      <c r="X251" s="147"/>
      <c r="Y251" s="11"/>
      <c r="Z251" s="11"/>
      <c r="AG251" s="12"/>
      <c r="AH251" s="12"/>
      <c r="AI251" s="16"/>
      <c r="AJ251" s="16"/>
      <c r="AP251" s="17"/>
    </row>
    <row r="252" spans="13:42" s="4" customFormat="1" x14ac:dyDescent="0.2">
      <c r="M252" s="10"/>
      <c r="N252" s="10"/>
      <c r="S252" s="7"/>
      <c r="T252" s="7"/>
      <c r="W252" s="147"/>
      <c r="X252" s="147"/>
      <c r="Y252" s="11"/>
      <c r="Z252" s="11"/>
      <c r="AG252" s="12"/>
      <c r="AH252" s="12"/>
      <c r="AI252" s="16"/>
      <c r="AJ252" s="16"/>
      <c r="AP252" s="17"/>
    </row>
    <row r="253" spans="13:42" s="4" customFormat="1" x14ac:dyDescent="0.2">
      <c r="M253" s="10"/>
      <c r="N253" s="10"/>
      <c r="S253" s="7"/>
      <c r="T253" s="7"/>
      <c r="W253" s="147"/>
      <c r="X253" s="147"/>
      <c r="Y253" s="11"/>
      <c r="Z253" s="11"/>
      <c r="AG253" s="12"/>
      <c r="AH253" s="12"/>
      <c r="AI253" s="16"/>
      <c r="AJ253" s="16"/>
      <c r="AP253" s="17"/>
    </row>
    <row r="254" spans="13:42" s="4" customFormat="1" x14ac:dyDescent="0.2">
      <c r="M254" s="10"/>
      <c r="N254" s="10"/>
      <c r="S254" s="7"/>
      <c r="T254" s="7"/>
      <c r="W254" s="147"/>
      <c r="X254" s="147"/>
      <c r="Y254" s="11"/>
      <c r="Z254" s="11"/>
      <c r="AG254" s="12"/>
      <c r="AH254" s="12"/>
      <c r="AI254" s="16"/>
      <c r="AJ254" s="16"/>
      <c r="AP254" s="17"/>
    </row>
    <row r="255" spans="13:42" s="4" customFormat="1" x14ac:dyDescent="0.2">
      <c r="M255" s="10"/>
      <c r="N255" s="10"/>
      <c r="S255" s="7"/>
      <c r="T255" s="7"/>
      <c r="W255" s="147"/>
      <c r="X255" s="147"/>
      <c r="Y255" s="11"/>
      <c r="Z255" s="11"/>
      <c r="AG255" s="12"/>
      <c r="AH255" s="12"/>
      <c r="AI255" s="16"/>
      <c r="AJ255" s="16"/>
      <c r="AP255" s="17"/>
    </row>
    <row r="256" spans="13:42" s="4" customFormat="1" x14ac:dyDescent="0.2">
      <c r="M256" s="10"/>
      <c r="N256" s="10"/>
      <c r="S256" s="7"/>
      <c r="T256" s="7"/>
      <c r="W256" s="147"/>
      <c r="X256" s="147"/>
      <c r="Y256" s="11"/>
      <c r="Z256" s="11"/>
      <c r="AG256" s="12"/>
      <c r="AH256" s="12"/>
      <c r="AI256" s="16"/>
      <c r="AJ256" s="16"/>
      <c r="AP256" s="17"/>
    </row>
    <row r="257" spans="13:42" s="4" customFormat="1" x14ac:dyDescent="0.2">
      <c r="M257" s="10"/>
      <c r="N257" s="10"/>
      <c r="S257" s="7"/>
      <c r="T257" s="7"/>
      <c r="W257" s="147"/>
      <c r="X257" s="147"/>
      <c r="Y257" s="11"/>
      <c r="Z257" s="11"/>
      <c r="AG257" s="12"/>
      <c r="AH257" s="12"/>
      <c r="AI257" s="16"/>
      <c r="AJ257" s="16"/>
      <c r="AP257" s="17"/>
    </row>
    <row r="258" spans="13:42" s="4" customFormat="1" x14ac:dyDescent="0.2">
      <c r="M258" s="10"/>
      <c r="N258" s="10"/>
      <c r="S258" s="7"/>
      <c r="T258" s="7"/>
      <c r="W258" s="147"/>
      <c r="X258" s="147"/>
      <c r="Y258" s="11"/>
      <c r="Z258" s="11"/>
      <c r="AG258" s="12"/>
      <c r="AH258" s="12"/>
      <c r="AI258" s="16"/>
      <c r="AJ258" s="16"/>
      <c r="AP258" s="17"/>
    </row>
    <row r="259" spans="13:42" s="4" customFormat="1" x14ac:dyDescent="0.2">
      <c r="M259" s="10"/>
      <c r="N259" s="10"/>
      <c r="S259" s="7"/>
      <c r="T259" s="7"/>
      <c r="W259" s="147"/>
      <c r="X259" s="147"/>
      <c r="Y259" s="11"/>
      <c r="Z259" s="11"/>
      <c r="AG259" s="12"/>
      <c r="AH259" s="12"/>
      <c r="AI259" s="16"/>
      <c r="AJ259" s="16"/>
      <c r="AP259" s="17"/>
    </row>
    <row r="260" spans="13:42" s="4" customFormat="1" x14ac:dyDescent="0.2">
      <c r="M260" s="10"/>
      <c r="N260" s="10"/>
      <c r="S260" s="7"/>
      <c r="T260" s="7"/>
      <c r="W260" s="147"/>
      <c r="X260" s="147"/>
      <c r="Y260" s="11"/>
      <c r="Z260" s="11"/>
      <c r="AG260" s="12"/>
      <c r="AH260" s="12"/>
      <c r="AI260" s="16"/>
      <c r="AJ260" s="16"/>
      <c r="AP260" s="17"/>
    </row>
    <row r="261" spans="13:42" s="4" customFormat="1" x14ac:dyDescent="0.2">
      <c r="M261" s="10"/>
      <c r="N261" s="10"/>
      <c r="S261" s="7"/>
      <c r="T261" s="7"/>
      <c r="W261" s="147"/>
      <c r="X261" s="147"/>
      <c r="Y261" s="11"/>
      <c r="Z261" s="11"/>
      <c r="AG261" s="12"/>
      <c r="AH261" s="12"/>
      <c r="AI261" s="16"/>
      <c r="AJ261" s="16"/>
      <c r="AP261" s="17"/>
    </row>
    <row r="262" spans="13:42" s="4" customFormat="1" x14ac:dyDescent="0.2">
      <c r="M262" s="10"/>
      <c r="N262" s="10"/>
      <c r="S262" s="7"/>
      <c r="T262" s="7"/>
      <c r="W262" s="147"/>
      <c r="X262" s="147"/>
      <c r="Y262" s="11"/>
      <c r="Z262" s="11"/>
      <c r="AG262" s="12"/>
      <c r="AH262" s="12"/>
      <c r="AI262" s="16"/>
      <c r="AJ262" s="16"/>
      <c r="AP262" s="17"/>
    </row>
    <row r="263" spans="13:42" s="4" customFormat="1" x14ac:dyDescent="0.2">
      <c r="M263" s="10"/>
      <c r="N263" s="10"/>
      <c r="S263" s="7"/>
      <c r="T263" s="7"/>
      <c r="W263" s="147"/>
      <c r="X263" s="147"/>
      <c r="Y263" s="11"/>
      <c r="Z263" s="11"/>
      <c r="AG263" s="12"/>
      <c r="AH263" s="12"/>
      <c r="AI263" s="16"/>
      <c r="AJ263" s="16"/>
      <c r="AP263" s="17"/>
    </row>
    <row r="264" spans="13:42" s="4" customFormat="1" x14ac:dyDescent="0.2">
      <c r="M264" s="10"/>
      <c r="N264" s="10"/>
      <c r="S264" s="7"/>
      <c r="T264" s="7"/>
      <c r="W264" s="147"/>
      <c r="X264" s="147"/>
      <c r="Y264" s="11"/>
      <c r="Z264" s="11"/>
      <c r="AG264" s="12"/>
      <c r="AH264" s="12"/>
      <c r="AI264" s="16"/>
      <c r="AJ264" s="16"/>
      <c r="AP264" s="17"/>
    </row>
    <row r="265" spans="13:42" s="4" customFormat="1" x14ac:dyDescent="0.2">
      <c r="M265" s="10"/>
      <c r="N265" s="10"/>
      <c r="S265" s="7"/>
      <c r="T265" s="7"/>
      <c r="W265" s="147"/>
      <c r="X265" s="147"/>
      <c r="Y265" s="11"/>
      <c r="Z265" s="11"/>
      <c r="AG265" s="12"/>
      <c r="AH265" s="12"/>
      <c r="AI265" s="16"/>
      <c r="AJ265" s="16"/>
      <c r="AP265" s="17"/>
    </row>
    <row r="266" spans="13:42" s="4" customFormat="1" x14ac:dyDescent="0.2">
      <c r="M266" s="10"/>
      <c r="N266" s="10"/>
      <c r="S266" s="7"/>
      <c r="T266" s="7"/>
      <c r="W266" s="147"/>
      <c r="X266" s="147"/>
      <c r="Y266" s="11"/>
      <c r="Z266" s="11"/>
      <c r="AG266" s="12"/>
      <c r="AH266" s="12"/>
      <c r="AI266" s="16"/>
      <c r="AJ266" s="16"/>
      <c r="AP266" s="17"/>
    </row>
    <row r="267" spans="13:42" s="4" customFormat="1" x14ac:dyDescent="0.2">
      <c r="M267" s="10"/>
      <c r="N267" s="10"/>
      <c r="S267" s="7"/>
      <c r="T267" s="7"/>
      <c r="W267" s="147"/>
      <c r="X267" s="147"/>
      <c r="Y267" s="11"/>
      <c r="Z267" s="11"/>
      <c r="AG267" s="12"/>
      <c r="AH267" s="12"/>
      <c r="AI267" s="16"/>
      <c r="AJ267" s="16"/>
      <c r="AP267" s="17"/>
    </row>
    <row r="268" spans="13:42" s="4" customFormat="1" x14ac:dyDescent="0.2">
      <c r="M268" s="10"/>
      <c r="N268" s="10"/>
      <c r="S268" s="7"/>
      <c r="T268" s="7"/>
      <c r="W268" s="147"/>
      <c r="X268" s="147"/>
      <c r="Y268" s="11"/>
      <c r="Z268" s="11"/>
      <c r="AG268" s="12"/>
      <c r="AH268" s="12"/>
      <c r="AI268" s="16"/>
      <c r="AJ268" s="16"/>
      <c r="AP268" s="17"/>
    </row>
    <row r="269" spans="13:42" s="4" customFormat="1" x14ac:dyDescent="0.2">
      <c r="M269" s="10"/>
      <c r="N269" s="10"/>
      <c r="S269" s="7"/>
      <c r="T269" s="7"/>
      <c r="W269" s="147"/>
      <c r="X269" s="147"/>
      <c r="Y269" s="11"/>
      <c r="Z269" s="11"/>
      <c r="AG269" s="12"/>
      <c r="AH269" s="12"/>
      <c r="AI269" s="16"/>
      <c r="AJ269" s="16"/>
      <c r="AP269" s="17"/>
    </row>
    <row r="270" spans="13:42" s="4" customFormat="1" x14ac:dyDescent="0.2">
      <c r="M270" s="10"/>
      <c r="N270" s="10"/>
      <c r="S270" s="7"/>
      <c r="T270" s="7"/>
      <c r="W270" s="147"/>
      <c r="X270" s="147"/>
      <c r="Y270" s="11"/>
      <c r="Z270" s="11"/>
      <c r="AG270" s="12"/>
      <c r="AH270" s="12"/>
      <c r="AI270" s="16"/>
      <c r="AJ270" s="16"/>
      <c r="AP270" s="17"/>
    </row>
    <row r="271" spans="13:42" s="4" customFormat="1" x14ac:dyDescent="0.2">
      <c r="M271" s="10"/>
      <c r="N271" s="10"/>
      <c r="S271" s="7"/>
      <c r="T271" s="7"/>
      <c r="W271" s="147"/>
      <c r="X271" s="147"/>
      <c r="Y271" s="11"/>
      <c r="Z271" s="11"/>
      <c r="AG271" s="12"/>
      <c r="AH271" s="12"/>
      <c r="AI271" s="16"/>
      <c r="AJ271" s="16"/>
      <c r="AP271" s="17"/>
    </row>
    <row r="272" spans="13:42" s="4" customFormat="1" x14ac:dyDescent="0.2">
      <c r="M272" s="10"/>
      <c r="N272" s="10"/>
      <c r="S272" s="7"/>
      <c r="T272" s="7"/>
      <c r="W272" s="147"/>
      <c r="X272" s="147"/>
      <c r="Y272" s="11"/>
      <c r="Z272" s="11"/>
      <c r="AG272" s="12"/>
      <c r="AH272" s="12"/>
      <c r="AI272" s="16"/>
      <c r="AJ272" s="16"/>
      <c r="AP272" s="17"/>
    </row>
    <row r="273" spans="13:42" s="4" customFormat="1" x14ac:dyDescent="0.2">
      <c r="M273" s="10"/>
      <c r="N273" s="10"/>
      <c r="S273" s="7"/>
      <c r="T273" s="7"/>
      <c r="W273" s="147"/>
      <c r="X273" s="147"/>
      <c r="Y273" s="11"/>
      <c r="Z273" s="11"/>
      <c r="AG273" s="12"/>
      <c r="AH273" s="12"/>
      <c r="AI273" s="16"/>
      <c r="AJ273" s="16"/>
      <c r="AP273" s="17"/>
    </row>
    <row r="274" spans="13:42" s="4" customFormat="1" x14ac:dyDescent="0.2">
      <c r="M274" s="10"/>
      <c r="N274" s="10"/>
      <c r="S274" s="7"/>
      <c r="T274" s="7"/>
      <c r="W274" s="147"/>
      <c r="X274" s="147"/>
      <c r="Y274" s="11"/>
      <c r="Z274" s="11"/>
      <c r="AG274" s="12"/>
      <c r="AH274" s="12"/>
      <c r="AI274" s="16"/>
      <c r="AJ274" s="16"/>
      <c r="AP274" s="17"/>
    </row>
    <row r="275" spans="13:42" s="4" customFormat="1" x14ac:dyDescent="0.2">
      <c r="M275" s="10"/>
      <c r="N275" s="10"/>
      <c r="S275" s="7"/>
      <c r="T275" s="7"/>
      <c r="W275" s="147"/>
      <c r="X275" s="147"/>
      <c r="Y275" s="11"/>
      <c r="Z275" s="11"/>
      <c r="AG275" s="12"/>
      <c r="AH275" s="12"/>
      <c r="AI275" s="16"/>
      <c r="AJ275" s="16"/>
      <c r="AP275" s="17"/>
    </row>
    <row r="276" spans="13:42" s="4" customFormat="1" x14ac:dyDescent="0.2">
      <c r="M276" s="10"/>
      <c r="N276" s="10"/>
      <c r="S276" s="7"/>
      <c r="T276" s="7"/>
      <c r="W276" s="147"/>
      <c r="X276" s="147"/>
      <c r="Y276" s="11"/>
      <c r="Z276" s="11"/>
      <c r="AG276" s="12"/>
      <c r="AH276" s="12"/>
      <c r="AI276" s="16"/>
      <c r="AJ276" s="16"/>
      <c r="AP276" s="17"/>
    </row>
    <row r="277" spans="13:42" s="4" customFormat="1" x14ac:dyDescent="0.2">
      <c r="M277" s="10"/>
      <c r="N277" s="10"/>
      <c r="S277" s="7"/>
      <c r="T277" s="7"/>
      <c r="W277" s="147"/>
      <c r="X277" s="147"/>
      <c r="Y277" s="11"/>
      <c r="Z277" s="11"/>
      <c r="AG277" s="12"/>
      <c r="AH277" s="12"/>
      <c r="AI277" s="16"/>
      <c r="AJ277" s="16"/>
      <c r="AP277" s="17"/>
    </row>
    <row r="278" spans="13:42" s="4" customFormat="1" x14ac:dyDescent="0.2">
      <c r="M278" s="10"/>
      <c r="N278" s="10"/>
      <c r="S278" s="7"/>
      <c r="T278" s="7"/>
      <c r="W278" s="147"/>
      <c r="X278" s="147"/>
      <c r="Y278" s="11"/>
      <c r="Z278" s="11"/>
      <c r="AG278" s="12"/>
      <c r="AH278" s="12"/>
      <c r="AI278" s="16"/>
      <c r="AJ278" s="16"/>
      <c r="AP278" s="17"/>
    </row>
    <row r="279" spans="13:42" s="4" customFormat="1" x14ac:dyDescent="0.2">
      <c r="M279" s="10"/>
      <c r="N279" s="10"/>
      <c r="S279" s="7"/>
      <c r="T279" s="7"/>
      <c r="W279" s="147"/>
      <c r="X279" s="147"/>
      <c r="Y279" s="11"/>
      <c r="Z279" s="11"/>
      <c r="AG279" s="12"/>
      <c r="AH279" s="12"/>
      <c r="AI279" s="16"/>
      <c r="AJ279" s="16"/>
      <c r="AP279" s="17"/>
    </row>
    <row r="280" spans="13:42" s="4" customFormat="1" x14ac:dyDescent="0.2">
      <c r="M280" s="10"/>
      <c r="N280" s="10"/>
      <c r="S280" s="7"/>
      <c r="T280" s="7"/>
      <c r="W280" s="147"/>
      <c r="X280" s="147"/>
      <c r="Y280" s="11"/>
      <c r="Z280" s="11"/>
      <c r="AG280" s="12"/>
      <c r="AH280" s="12"/>
      <c r="AI280" s="16"/>
      <c r="AJ280" s="16"/>
      <c r="AP280" s="17"/>
    </row>
    <row r="281" spans="13:42" s="4" customFormat="1" x14ac:dyDescent="0.2">
      <c r="M281" s="10"/>
      <c r="N281" s="10"/>
      <c r="S281" s="7"/>
      <c r="T281" s="7"/>
      <c r="W281" s="147"/>
      <c r="X281" s="147"/>
      <c r="Y281" s="11"/>
      <c r="Z281" s="11"/>
      <c r="AG281" s="12"/>
      <c r="AH281" s="12"/>
      <c r="AI281" s="16"/>
      <c r="AJ281" s="16"/>
      <c r="AP281" s="17"/>
    </row>
    <row r="282" spans="13:42" s="4" customFormat="1" x14ac:dyDescent="0.2">
      <c r="M282" s="10"/>
      <c r="N282" s="10"/>
      <c r="S282" s="7"/>
      <c r="T282" s="7"/>
      <c r="W282" s="147"/>
      <c r="X282" s="147"/>
      <c r="Y282" s="11"/>
      <c r="Z282" s="11"/>
      <c r="AG282" s="12"/>
      <c r="AH282" s="12"/>
      <c r="AI282" s="16"/>
      <c r="AJ282" s="16"/>
      <c r="AP282" s="17"/>
    </row>
    <row r="283" spans="13:42" s="4" customFormat="1" x14ac:dyDescent="0.2">
      <c r="M283" s="10"/>
      <c r="N283" s="10"/>
      <c r="S283" s="7"/>
      <c r="T283" s="7"/>
      <c r="W283" s="147"/>
      <c r="X283" s="147"/>
      <c r="Y283" s="11"/>
      <c r="Z283" s="11"/>
      <c r="AG283" s="12"/>
      <c r="AH283" s="12"/>
      <c r="AI283" s="16"/>
      <c r="AJ283" s="16"/>
      <c r="AP283" s="17"/>
    </row>
    <row r="284" spans="13:42" s="4" customFormat="1" x14ac:dyDescent="0.2">
      <c r="M284" s="10"/>
      <c r="N284" s="10"/>
      <c r="S284" s="7"/>
      <c r="T284" s="7"/>
      <c r="W284" s="147"/>
      <c r="X284" s="147"/>
      <c r="Y284" s="11"/>
      <c r="Z284" s="11"/>
      <c r="AG284" s="12"/>
      <c r="AH284" s="12"/>
      <c r="AI284" s="16"/>
      <c r="AJ284" s="16"/>
      <c r="AP284" s="17"/>
    </row>
    <row r="285" spans="13:42" s="4" customFormat="1" x14ac:dyDescent="0.2">
      <c r="M285" s="10"/>
      <c r="N285" s="10"/>
      <c r="S285" s="7"/>
      <c r="T285" s="7"/>
      <c r="W285" s="147"/>
      <c r="X285" s="147"/>
      <c r="Y285" s="11"/>
      <c r="Z285" s="11"/>
      <c r="AG285" s="12"/>
      <c r="AH285" s="12"/>
      <c r="AI285" s="16"/>
      <c r="AJ285" s="16"/>
      <c r="AP285" s="17"/>
    </row>
    <row r="286" spans="13:42" s="4" customFormat="1" x14ac:dyDescent="0.2">
      <c r="M286" s="10"/>
      <c r="N286" s="10"/>
      <c r="S286" s="7"/>
      <c r="T286" s="7"/>
      <c r="W286" s="147"/>
      <c r="X286" s="147"/>
      <c r="Y286" s="11"/>
      <c r="Z286" s="11"/>
      <c r="AG286" s="12"/>
      <c r="AH286" s="12"/>
      <c r="AI286" s="16"/>
      <c r="AJ286" s="16"/>
      <c r="AP286" s="17"/>
    </row>
    <row r="287" spans="13:42" s="4" customFormat="1" x14ac:dyDescent="0.2">
      <c r="M287" s="10"/>
      <c r="N287" s="10"/>
      <c r="S287" s="7"/>
      <c r="T287" s="7"/>
      <c r="W287" s="147"/>
      <c r="X287" s="147"/>
      <c r="Y287" s="11"/>
      <c r="Z287" s="11"/>
      <c r="AG287" s="12"/>
      <c r="AH287" s="12"/>
      <c r="AI287" s="16"/>
      <c r="AJ287" s="16"/>
      <c r="AP287" s="17"/>
    </row>
    <row r="288" spans="13:42" s="4" customFormat="1" x14ac:dyDescent="0.2">
      <c r="M288" s="10"/>
      <c r="N288" s="10"/>
      <c r="S288" s="7"/>
      <c r="T288" s="7"/>
      <c r="W288" s="147"/>
      <c r="X288" s="147"/>
      <c r="Y288" s="11"/>
      <c r="Z288" s="11"/>
      <c r="AG288" s="12"/>
      <c r="AH288" s="12"/>
      <c r="AI288" s="16"/>
      <c r="AJ288" s="16"/>
      <c r="AP288" s="17"/>
    </row>
    <row r="289" spans="13:42" s="4" customFormat="1" x14ac:dyDescent="0.2">
      <c r="M289" s="10"/>
      <c r="N289" s="10"/>
      <c r="S289" s="7"/>
      <c r="T289" s="7"/>
      <c r="W289" s="147"/>
      <c r="X289" s="147"/>
      <c r="Y289" s="11"/>
      <c r="Z289" s="11"/>
      <c r="AG289" s="12"/>
      <c r="AH289" s="12"/>
      <c r="AI289" s="16"/>
      <c r="AJ289" s="16"/>
      <c r="AP289" s="17"/>
    </row>
    <row r="290" spans="13:42" s="4" customFormat="1" x14ac:dyDescent="0.2">
      <c r="M290" s="10"/>
      <c r="N290" s="10"/>
      <c r="S290" s="7"/>
      <c r="T290" s="7"/>
      <c r="W290" s="147"/>
      <c r="X290" s="147"/>
      <c r="Y290" s="11"/>
      <c r="Z290" s="11"/>
      <c r="AG290" s="12"/>
      <c r="AH290" s="12"/>
      <c r="AI290" s="16"/>
      <c r="AJ290" s="16"/>
      <c r="AP290" s="17"/>
    </row>
    <row r="291" spans="13:42" s="4" customFormat="1" x14ac:dyDescent="0.2">
      <c r="M291" s="10"/>
      <c r="N291" s="10"/>
      <c r="S291" s="7"/>
      <c r="T291" s="7"/>
      <c r="W291" s="147"/>
      <c r="X291" s="147"/>
      <c r="Y291" s="11"/>
      <c r="Z291" s="11"/>
      <c r="AG291" s="12"/>
      <c r="AH291" s="12"/>
      <c r="AI291" s="16"/>
      <c r="AJ291" s="16"/>
      <c r="AP291" s="17"/>
    </row>
    <row r="292" spans="13:42" s="4" customFormat="1" x14ac:dyDescent="0.2">
      <c r="M292" s="10"/>
      <c r="N292" s="10"/>
      <c r="S292" s="7"/>
      <c r="T292" s="7"/>
      <c r="W292" s="147"/>
      <c r="X292" s="147"/>
      <c r="Y292" s="11"/>
      <c r="Z292" s="11"/>
      <c r="AG292" s="12"/>
      <c r="AH292" s="12"/>
      <c r="AI292" s="16"/>
      <c r="AJ292" s="16"/>
      <c r="AP292" s="17"/>
    </row>
    <row r="293" spans="13:42" s="4" customFormat="1" x14ac:dyDescent="0.2">
      <c r="M293" s="10"/>
      <c r="N293" s="10"/>
      <c r="S293" s="7"/>
      <c r="T293" s="7"/>
      <c r="W293" s="147"/>
      <c r="X293" s="147"/>
      <c r="Y293" s="11"/>
      <c r="Z293" s="11"/>
      <c r="AG293" s="12"/>
      <c r="AH293" s="12"/>
      <c r="AI293" s="16"/>
      <c r="AJ293" s="16"/>
      <c r="AP293" s="17"/>
    </row>
    <row r="294" spans="13:42" s="4" customFormat="1" x14ac:dyDescent="0.2">
      <c r="M294" s="10"/>
      <c r="N294" s="10"/>
      <c r="S294" s="7"/>
      <c r="T294" s="7"/>
      <c r="W294" s="147"/>
      <c r="X294" s="147"/>
      <c r="Y294" s="11"/>
      <c r="Z294" s="11"/>
      <c r="AG294" s="12"/>
      <c r="AH294" s="12"/>
      <c r="AI294" s="16"/>
      <c r="AJ294" s="16"/>
      <c r="AP294" s="17"/>
    </row>
    <row r="295" spans="13:42" s="4" customFormat="1" x14ac:dyDescent="0.2">
      <c r="M295" s="10"/>
      <c r="N295" s="10"/>
      <c r="S295" s="7"/>
      <c r="T295" s="7"/>
      <c r="W295" s="147"/>
      <c r="X295" s="147"/>
      <c r="Y295" s="11"/>
      <c r="Z295" s="11"/>
      <c r="AG295" s="12"/>
      <c r="AH295" s="12"/>
      <c r="AI295" s="16"/>
      <c r="AJ295" s="16"/>
      <c r="AP295" s="17"/>
    </row>
    <row r="296" spans="13:42" s="4" customFormat="1" x14ac:dyDescent="0.2">
      <c r="M296" s="10"/>
      <c r="N296" s="10"/>
      <c r="S296" s="7"/>
      <c r="T296" s="7"/>
      <c r="W296" s="147"/>
      <c r="X296" s="147"/>
      <c r="Y296" s="11"/>
      <c r="Z296" s="11"/>
      <c r="AG296" s="12"/>
      <c r="AH296" s="12"/>
      <c r="AI296" s="16"/>
      <c r="AJ296" s="16"/>
      <c r="AP296" s="17"/>
    </row>
    <row r="297" spans="13:42" s="4" customFormat="1" x14ac:dyDescent="0.2">
      <c r="M297" s="10"/>
      <c r="N297" s="10"/>
      <c r="S297" s="7"/>
      <c r="T297" s="7"/>
      <c r="W297" s="147"/>
      <c r="X297" s="147"/>
      <c r="Y297" s="11"/>
      <c r="Z297" s="11"/>
      <c r="AG297" s="12"/>
      <c r="AH297" s="12"/>
      <c r="AI297" s="16"/>
      <c r="AJ297" s="16"/>
      <c r="AP297" s="17"/>
    </row>
    <row r="298" spans="13:42" s="4" customFormat="1" x14ac:dyDescent="0.2">
      <c r="M298" s="10"/>
      <c r="N298" s="10"/>
      <c r="S298" s="7"/>
      <c r="T298" s="7"/>
      <c r="W298" s="147"/>
      <c r="X298" s="147"/>
      <c r="Y298" s="11"/>
      <c r="Z298" s="11"/>
      <c r="AG298" s="12"/>
      <c r="AH298" s="12"/>
      <c r="AI298" s="16"/>
      <c r="AJ298" s="16"/>
      <c r="AP298" s="17"/>
    </row>
    <row r="299" spans="13:42" s="4" customFormat="1" x14ac:dyDescent="0.2">
      <c r="M299" s="10"/>
      <c r="N299" s="10"/>
      <c r="S299" s="7"/>
      <c r="T299" s="7"/>
      <c r="W299" s="147"/>
      <c r="X299" s="147"/>
      <c r="Y299" s="11"/>
      <c r="Z299" s="11"/>
      <c r="AG299" s="12"/>
      <c r="AH299" s="12"/>
      <c r="AI299" s="16"/>
      <c r="AJ299" s="16"/>
      <c r="AP299" s="17"/>
    </row>
    <row r="300" spans="13:42" s="4" customFormat="1" x14ac:dyDescent="0.2">
      <c r="M300" s="10"/>
      <c r="N300" s="10"/>
      <c r="S300" s="7"/>
      <c r="T300" s="7"/>
      <c r="W300" s="147"/>
      <c r="X300" s="147"/>
      <c r="Y300" s="11"/>
      <c r="Z300" s="11"/>
      <c r="AG300" s="12"/>
      <c r="AH300" s="12"/>
      <c r="AI300" s="16"/>
      <c r="AJ300" s="16"/>
      <c r="AP300" s="17"/>
    </row>
    <row r="301" spans="13:42" s="4" customFormat="1" x14ac:dyDescent="0.2">
      <c r="M301" s="10"/>
      <c r="N301" s="10"/>
      <c r="S301" s="7"/>
      <c r="T301" s="7"/>
      <c r="W301" s="147"/>
      <c r="X301" s="147"/>
      <c r="Y301" s="11"/>
      <c r="Z301" s="11"/>
      <c r="AG301" s="12"/>
      <c r="AH301" s="12"/>
      <c r="AI301" s="16"/>
      <c r="AJ301" s="16"/>
      <c r="AP301" s="17"/>
    </row>
    <row r="302" spans="13:42" s="4" customFormat="1" x14ac:dyDescent="0.2">
      <c r="M302" s="10"/>
      <c r="N302" s="10"/>
      <c r="S302" s="7"/>
      <c r="T302" s="7"/>
      <c r="W302" s="147"/>
      <c r="X302" s="147"/>
      <c r="Y302" s="11"/>
      <c r="Z302" s="11"/>
      <c r="AG302" s="12"/>
      <c r="AH302" s="12"/>
      <c r="AI302" s="16"/>
      <c r="AJ302" s="16"/>
      <c r="AP302" s="17"/>
    </row>
    <row r="303" spans="13:42" s="4" customFormat="1" x14ac:dyDescent="0.2">
      <c r="M303" s="10"/>
      <c r="N303" s="10"/>
      <c r="S303" s="7"/>
      <c r="T303" s="7"/>
      <c r="W303" s="147"/>
      <c r="X303" s="147"/>
      <c r="Y303" s="11"/>
      <c r="Z303" s="11"/>
      <c r="AG303" s="12"/>
      <c r="AH303" s="12"/>
      <c r="AI303" s="16"/>
      <c r="AJ303" s="16"/>
      <c r="AP303" s="17"/>
    </row>
    <row r="304" spans="13:42" s="4" customFormat="1" x14ac:dyDescent="0.2">
      <c r="M304" s="10"/>
      <c r="N304" s="10"/>
      <c r="S304" s="7"/>
      <c r="T304" s="7"/>
      <c r="W304" s="147"/>
      <c r="X304" s="147"/>
      <c r="Y304" s="11"/>
      <c r="Z304" s="11"/>
      <c r="AG304" s="12"/>
      <c r="AH304" s="12"/>
      <c r="AI304" s="16"/>
      <c r="AJ304" s="16"/>
      <c r="AP304" s="17"/>
    </row>
    <row r="305" spans="13:42" s="4" customFormat="1" x14ac:dyDescent="0.2">
      <c r="M305" s="10"/>
      <c r="N305" s="10"/>
      <c r="S305" s="7"/>
      <c r="T305" s="7"/>
      <c r="W305" s="147"/>
      <c r="X305" s="147"/>
      <c r="Y305" s="11"/>
      <c r="Z305" s="11"/>
      <c r="AG305" s="12"/>
      <c r="AH305" s="12"/>
      <c r="AI305" s="16"/>
      <c r="AJ305" s="16"/>
      <c r="AP305" s="17"/>
    </row>
    <row r="306" spans="13:42" s="4" customFormat="1" x14ac:dyDescent="0.2">
      <c r="M306" s="10"/>
      <c r="N306" s="10"/>
      <c r="S306" s="7"/>
      <c r="T306" s="7"/>
      <c r="W306" s="147"/>
      <c r="X306" s="147"/>
      <c r="Y306" s="11"/>
      <c r="Z306" s="11"/>
      <c r="AG306" s="12"/>
      <c r="AH306" s="12"/>
      <c r="AI306" s="16"/>
      <c r="AJ306" s="16"/>
      <c r="AP306" s="17"/>
    </row>
    <row r="307" spans="13:42" s="4" customFormat="1" x14ac:dyDescent="0.2">
      <c r="M307" s="10"/>
      <c r="N307" s="10"/>
      <c r="S307" s="7"/>
      <c r="T307" s="7"/>
      <c r="W307" s="147"/>
      <c r="X307" s="147"/>
      <c r="Y307" s="11"/>
      <c r="Z307" s="11"/>
      <c r="AG307" s="12"/>
      <c r="AH307" s="12"/>
      <c r="AI307" s="16"/>
      <c r="AJ307" s="16"/>
      <c r="AP307" s="17"/>
    </row>
    <row r="308" spans="13:42" s="4" customFormat="1" x14ac:dyDescent="0.2">
      <c r="M308" s="10"/>
      <c r="N308" s="10"/>
      <c r="S308" s="7"/>
      <c r="T308" s="7"/>
      <c r="W308" s="147"/>
      <c r="X308" s="147"/>
      <c r="Y308" s="11"/>
      <c r="Z308" s="11"/>
      <c r="AG308" s="12"/>
      <c r="AH308" s="12"/>
      <c r="AI308" s="16"/>
      <c r="AJ308" s="16"/>
      <c r="AP308" s="17"/>
    </row>
    <row r="309" spans="13:42" s="4" customFormat="1" x14ac:dyDescent="0.2">
      <c r="M309" s="10"/>
      <c r="N309" s="10"/>
      <c r="S309" s="7"/>
      <c r="T309" s="7"/>
      <c r="W309" s="147"/>
      <c r="X309" s="147"/>
      <c r="Y309" s="11"/>
      <c r="Z309" s="11"/>
      <c r="AG309" s="12"/>
      <c r="AH309" s="12"/>
      <c r="AI309" s="16"/>
      <c r="AJ309" s="16"/>
      <c r="AP309" s="17"/>
    </row>
    <row r="310" spans="13:42" s="4" customFormat="1" x14ac:dyDescent="0.2">
      <c r="M310" s="10"/>
      <c r="N310" s="10"/>
      <c r="S310" s="7"/>
      <c r="T310" s="7"/>
      <c r="W310" s="147"/>
      <c r="X310" s="147"/>
      <c r="Y310" s="11"/>
      <c r="Z310" s="11"/>
      <c r="AG310" s="12"/>
      <c r="AH310" s="12"/>
      <c r="AI310" s="16"/>
      <c r="AJ310" s="16"/>
      <c r="AP310" s="17"/>
    </row>
    <row r="311" spans="13:42" s="4" customFormat="1" x14ac:dyDescent="0.2">
      <c r="M311" s="10"/>
      <c r="N311" s="10"/>
      <c r="S311" s="7"/>
      <c r="T311" s="7"/>
      <c r="W311" s="147"/>
      <c r="X311" s="147"/>
      <c r="Y311" s="11"/>
      <c r="Z311" s="11"/>
      <c r="AG311" s="12"/>
      <c r="AH311" s="12"/>
      <c r="AI311" s="16"/>
      <c r="AJ311" s="16"/>
      <c r="AP311" s="17"/>
    </row>
    <row r="312" spans="13:42" s="4" customFormat="1" x14ac:dyDescent="0.2">
      <c r="M312" s="10"/>
      <c r="N312" s="10"/>
      <c r="S312" s="7"/>
      <c r="T312" s="7"/>
      <c r="W312" s="147"/>
      <c r="X312" s="147"/>
      <c r="Y312" s="11"/>
      <c r="Z312" s="11"/>
      <c r="AG312" s="12"/>
      <c r="AH312" s="12"/>
      <c r="AI312" s="16"/>
      <c r="AJ312" s="16"/>
      <c r="AP312" s="17"/>
    </row>
    <row r="313" spans="13:42" s="4" customFormat="1" x14ac:dyDescent="0.2">
      <c r="M313" s="10"/>
      <c r="N313" s="10"/>
      <c r="S313" s="7"/>
      <c r="T313" s="7"/>
      <c r="W313" s="147"/>
      <c r="X313" s="147"/>
      <c r="Y313" s="11"/>
      <c r="Z313" s="11"/>
      <c r="AG313" s="12"/>
      <c r="AH313" s="12"/>
      <c r="AI313" s="16"/>
      <c r="AJ313" s="16"/>
      <c r="AP313" s="17"/>
    </row>
    <row r="314" spans="13:42" s="4" customFormat="1" x14ac:dyDescent="0.2">
      <c r="M314" s="10"/>
      <c r="N314" s="10"/>
      <c r="S314" s="7"/>
      <c r="T314" s="7"/>
      <c r="W314" s="147"/>
      <c r="X314" s="147"/>
      <c r="Y314" s="11"/>
      <c r="Z314" s="11"/>
      <c r="AG314" s="12"/>
      <c r="AH314" s="12"/>
      <c r="AI314" s="16"/>
      <c r="AJ314" s="16"/>
      <c r="AP314" s="17"/>
    </row>
    <row r="315" spans="13:42" s="4" customFormat="1" x14ac:dyDescent="0.2">
      <c r="M315" s="10"/>
      <c r="N315" s="10"/>
      <c r="S315" s="7"/>
      <c r="T315" s="7"/>
      <c r="W315" s="147"/>
      <c r="X315" s="147"/>
      <c r="Y315" s="11"/>
      <c r="Z315" s="11"/>
      <c r="AG315" s="12"/>
      <c r="AH315" s="12"/>
      <c r="AI315" s="16"/>
      <c r="AJ315" s="16"/>
      <c r="AP315" s="17"/>
    </row>
    <row r="316" spans="13:42" s="4" customFormat="1" x14ac:dyDescent="0.2">
      <c r="M316" s="10"/>
      <c r="N316" s="10"/>
      <c r="S316" s="7"/>
      <c r="T316" s="7"/>
      <c r="W316" s="147"/>
      <c r="X316" s="147"/>
      <c r="Y316" s="11"/>
      <c r="Z316" s="11"/>
      <c r="AG316" s="12"/>
      <c r="AH316" s="12"/>
      <c r="AI316" s="16"/>
      <c r="AJ316" s="16"/>
      <c r="AP316" s="17"/>
    </row>
    <row r="317" spans="13:42" s="4" customFormat="1" x14ac:dyDescent="0.2">
      <c r="M317" s="10"/>
      <c r="N317" s="10"/>
      <c r="S317" s="7"/>
      <c r="T317" s="7"/>
      <c r="W317" s="147"/>
      <c r="X317" s="147"/>
      <c r="Y317" s="11"/>
      <c r="Z317" s="11"/>
      <c r="AG317" s="12"/>
      <c r="AH317" s="12"/>
      <c r="AI317" s="16"/>
      <c r="AJ317" s="16"/>
      <c r="AP317" s="17"/>
    </row>
    <row r="318" spans="13:42" s="4" customFormat="1" x14ac:dyDescent="0.2">
      <c r="M318" s="10"/>
      <c r="N318" s="10"/>
      <c r="S318" s="7"/>
      <c r="T318" s="7"/>
      <c r="W318" s="147"/>
      <c r="X318" s="147"/>
      <c r="Y318" s="11"/>
      <c r="Z318" s="11"/>
      <c r="AG318" s="12"/>
      <c r="AH318" s="12"/>
      <c r="AI318" s="16"/>
      <c r="AJ318" s="16"/>
      <c r="AP318" s="17"/>
    </row>
    <row r="319" spans="13:42" s="4" customFormat="1" x14ac:dyDescent="0.2">
      <c r="M319" s="10"/>
      <c r="N319" s="10"/>
      <c r="S319" s="7"/>
      <c r="T319" s="7"/>
      <c r="W319" s="147"/>
      <c r="X319" s="147"/>
      <c r="Y319" s="11"/>
      <c r="Z319" s="11"/>
      <c r="AG319" s="12"/>
      <c r="AH319" s="12"/>
      <c r="AI319" s="16"/>
      <c r="AJ319" s="16"/>
      <c r="AP319" s="17"/>
    </row>
    <row r="320" spans="13:42" s="4" customFormat="1" x14ac:dyDescent="0.2">
      <c r="M320" s="10"/>
      <c r="N320" s="10"/>
      <c r="S320" s="7"/>
      <c r="T320" s="7"/>
      <c r="W320" s="147"/>
      <c r="X320" s="147"/>
      <c r="Y320" s="11"/>
      <c r="Z320" s="11"/>
      <c r="AG320" s="12"/>
      <c r="AH320" s="12"/>
      <c r="AI320" s="16"/>
      <c r="AJ320" s="16"/>
      <c r="AP320" s="17"/>
    </row>
    <row r="321" spans="13:42" s="4" customFormat="1" x14ac:dyDescent="0.2">
      <c r="M321" s="10"/>
      <c r="N321" s="10"/>
      <c r="S321" s="7"/>
      <c r="T321" s="7"/>
      <c r="W321" s="147"/>
      <c r="X321" s="147"/>
      <c r="Y321" s="11"/>
      <c r="Z321" s="11"/>
      <c r="AG321" s="12"/>
      <c r="AH321" s="12"/>
      <c r="AI321" s="16"/>
      <c r="AJ321" s="16"/>
      <c r="AP321" s="17"/>
    </row>
    <row r="322" spans="13:42" s="4" customFormat="1" x14ac:dyDescent="0.2">
      <c r="M322" s="10"/>
      <c r="N322" s="10"/>
      <c r="S322" s="7"/>
      <c r="T322" s="7"/>
      <c r="W322" s="147"/>
      <c r="X322" s="147"/>
      <c r="Y322" s="11"/>
      <c r="Z322" s="11"/>
      <c r="AG322" s="12"/>
      <c r="AH322" s="12"/>
      <c r="AI322" s="16"/>
      <c r="AJ322" s="16"/>
      <c r="AP322" s="17"/>
    </row>
    <row r="323" spans="13:42" s="4" customFormat="1" x14ac:dyDescent="0.2">
      <c r="M323" s="10"/>
      <c r="N323" s="10"/>
      <c r="S323" s="7"/>
      <c r="T323" s="7"/>
      <c r="W323" s="147"/>
      <c r="X323" s="147"/>
      <c r="Y323" s="11"/>
      <c r="Z323" s="11"/>
      <c r="AG323" s="12"/>
      <c r="AH323" s="12"/>
      <c r="AI323" s="16"/>
      <c r="AJ323" s="16"/>
      <c r="AP323" s="17"/>
    </row>
    <row r="324" spans="13:42" s="4" customFormat="1" x14ac:dyDescent="0.2">
      <c r="M324" s="10"/>
      <c r="N324" s="10"/>
      <c r="S324" s="7"/>
      <c r="T324" s="7"/>
      <c r="W324" s="147"/>
      <c r="X324" s="147"/>
      <c r="Y324" s="11"/>
      <c r="Z324" s="11"/>
      <c r="AG324" s="12"/>
      <c r="AH324" s="12"/>
      <c r="AI324" s="16"/>
      <c r="AJ324" s="16"/>
      <c r="AP324" s="17"/>
    </row>
    <row r="325" spans="13:42" s="4" customFormat="1" x14ac:dyDescent="0.2">
      <c r="M325" s="10"/>
      <c r="N325" s="10"/>
      <c r="S325" s="7"/>
      <c r="T325" s="7"/>
      <c r="W325" s="147"/>
      <c r="X325" s="147"/>
      <c r="Y325" s="11"/>
      <c r="Z325" s="11"/>
      <c r="AG325" s="12"/>
      <c r="AH325" s="12"/>
      <c r="AI325" s="16"/>
      <c r="AJ325" s="16"/>
      <c r="AP325" s="17"/>
    </row>
    <row r="326" spans="13:42" s="4" customFormat="1" x14ac:dyDescent="0.2">
      <c r="M326" s="10"/>
      <c r="N326" s="10"/>
      <c r="S326" s="7"/>
      <c r="T326" s="7"/>
      <c r="W326" s="147"/>
      <c r="X326" s="147"/>
      <c r="Y326" s="11"/>
      <c r="Z326" s="11"/>
      <c r="AG326" s="12"/>
      <c r="AH326" s="12"/>
      <c r="AI326" s="16"/>
      <c r="AJ326" s="16"/>
      <c r="AP326" s="17"/>
    </row>
    <row r="327" spans="13:42" s="4" customFormat="1" x14ac:dyDescent="0.2">
      <c r="M327" s="10"/>
      <c r="N327" s="10"/>
      <c r="S327" s="7"/>
      <c r="T327" s="7"/>
      <c r="W327" s="147"/>
      <c r="X327" s="147"/>
      <c r="Y327" s="11"/>
      <c r="Z327" s="11"/>
      <c r="AG327" s="12"/>
      <c r="AH327" s="12"/>
      <c r="AI327" s="16"/>
      <c r="AJ327" s="16"/>
      <c r="AP327" s="17"/>
    </row>
    <row r="328" spans="13:42" s="4" customFormat="1" x14ac:dyDescent="0.2">
      <c r="M328" s="10"/>
      <c r="N328" s="10"/>
      <c r="S328" s="7"/>
      <c r="T328" s="7"/>
      <c r="W328" s="147"/>
      <c r="X328" s="147"/>
      <c r="Y328" s="11"/>
      <c r="Z328" s="11"/>
      <c r="AG328" s="12"/>
      <c r="AH328" s="12"/>
      <c r="AI328" s="16"/>
      <c r="AJ328" s="16"/>
      <c r="AP328" s="17"/>
    </row>
    <row r="329" spans="13:42" s="4" customFormat="1" x14ac:dyDescent="0.2">
      <c r="M329" s="10"/>
      <c r="N329" s="10"/>
      <c r="S329" s="7"/>
      <c r="T329" s="7"/>
      <c r="W329" s="147"/>
      <c r="X329" s="147"/>
      <c r="Y329" s="11"/>
      <c r="Z329" s="11"/>
      <c r="AG329" s="12"/>
      <c r="AH329" s="12"/>
      <c r="AI329" s="16"/>
      <c r="AJ329" s="16"/>
      <c r="AP329" s="17"/>
    </row>
    <row r="330" spans="13:42" s="4" customFormat="1" x14ac:dyDescent="0.2">
      <c r="M330" s="10"/>
      <c r="N330" s="10"/>
      <c r="S330" s="7"/>
      <c r="T330" s="7"/>
      <c r="W330" s="147"/>
      <c r="X330" s="147"/>
      <c r="Y330" s="11"/>
      <c r="Z330" s="11"/>
      <c r="AG330" s="12"/>
      <c r="AH330" s="12"/>
      <c r="AI330" s="16"/>
      <c r="AJ330" s="16"/>
      <c r="AP330" s="17"/>
    </row>
    <row r="331" spans="13:42" s="4" customFormat="1" x14ac:dyDescent="0.2">
      <c r="M331" s="10"/>
      <c r="N331" s="10"/>
      <c r="S331" s="7"/>
      <c r="T331" s="7"/>
      <c r="W331" s="147"/>
      <c r="X331" s="147"/>
      <c r="Y331" s="11"/>
      <c r="Z331" s="11"/>
      <c r="AG331" s="12"/>
      <c r="AH331" s="12"/>
      <c r="AI331" s="16"/>
      <c r="AJ331" s="16"/>
      <c r="AP331" s="17"/>
    </row>
    <row r="332" spans="13:42" s="4" customFormat="1" x14ac:dyDescent="0.2">
      <c r="M332" s="10"/>
      <c r="N332" s="10"/>
      <c r="S332" s="7"/>
      <c r="T332" s="7"/>
      <c r="W332" s="147"/>
      <c r="X332" s="147"/>
      <c r="Y332" s="11"/>
      <c r="Z332" s="11"/>
      <c r="AG332" s="12"/>
      <c r="AH332" s="12"/>
      <c r="AI332" s="16"/>
      <c r="AJ332" s="16"/>
      <c r="AP332" s="17"/>
    </row>
    <row r="333" spans="13:42" s="4" customFormat="1" x14ac:dyDescent="0.2">
      <c r="M333" s="10"/>
      <c r="N333" s="10"/>
      <c r="S333" s="7"/>
      <c r="T333" s="7"/>
      <c r="W333" s="147"/>
      <c r="X333" s="147"/>
      <c r="Y333" s="11"/>
      <c r="Z333" s="11"/>
      <c r="AG333" s="12"/>
      <c r="AH333" s="12"/>
      <c r="AI333" s="16"/>
      <c r="AJ333" s="16"/>
      <c r="AP333" s="17"/>
    </row>
    <row r="334" spans="13:42" s="4" customFormat="1" x14ac:dyDescent="0.2">
      <c r="M334" s="10"/>
      <c r="N334" s="10"/>
      <c r="S334" s="7"/>
      <c r="T334" s="7"/>
      <c r="W334" s="147"/>
      <c r="X334" s="147"/>
      <c r="Y334" s="11"/>
      <c r="Z334" s="11"/>
      <c r="AG334" s="12"/>
      <c r="AH334" s="12"/>
      <c r="AI334" s="16"/>
      <c r="AJ334" s="16"/>
      <c r="AP334" s="17"/>
    </row>
    <row r="335" spans="13:42" s="4" customFormat="1" x14ac:dyDescent="0.2">
      <c r="M335" s="10"/>
      <c r="N335" s="10"/>
      <c r="S335" s="7"/>
      <c r="T335" s="7"/>
      <c r="W335" s="147"/>
      <c r="X335" s="147"/>
      <c r="Y335" s="11"/>
      <c r="Z335" s="11"/>
      <c r="AG335" s="12"/>
      <c r="AH335" s="12"/>
      <c r="AI335" s="16"/>
      <c r="AJ335" s="16"/>
      <c r="AP335" s="17"/>
    </row>
    <row r="336" spans="13:42" s="4" customFormat="1" x14ac:dyDescent="0.2">
      <c r="M336" s="10"/>
      <c r="N336" s="10"/>
      <c r="S336" s="7"/>
      <c r="T336" s="7"/>
      <c r="W336" s="147"/>
      <c r="X336" s="147"/>
      <c r="Y336" s="11"/>
      <c r="Z336" s="11"/>
      <c r="AG336" s="12"/>
      <c r="AH336" s="12"/>
      <c r="AI336" s="16"/>
      <c r="AJ336" s="16"/>
      <c r="AP336" s="17"/>
    </row>
    <row r="337" spans="13:42" s="4" customFormat="1" x14ac:dyDescent="0.2">
      <c r="M337" s="10"/>
      <c r="N337" s="10"/>
      <c r="S337" s="7"/>
      <c r="T337" s="7"/>
      <c r="W337" s="147"/>
      <c r="X337" s="147"/>
      <c r="Y337" s="11"/>
      <c r="Z337" s="11"/>
      <c r="AG337" s="12"/>
      <c r="AH337" s="12"/>
      <c r="AI337" s="16"/>
      <c r="AJ337" s="16"/>
      <c r="AP337" s="17"/>
    </row>
    <row r="338" spans="13:42" s="4" customFormat="1" x14ac:dyDescent="0.2">
      <c r="M338" s="10"/>
      <c r="N338" s="10"/>
      <c r="S338" s="7"/>
      <c r="T338" s="7"/>
      <c r="W338" s="147"/>
      <c r="X338" s="147"/>
      <c r="Y338" s="11"/>
      <c r="Z338" s="11"/>
      <c r="AG338" s="12"/>
      <c r="AH338" s="12"/>
      <c r="AI338" s="16"/>
      <c r="AJ338" s="16"/>
      <c r="AP338" s="17"/>
    </row>
    <row r="339" spans="13:42" s="4" customFormat="1" x14ac:dyDescent="0.2">
      <c r="M339" s="10"/>
      <c r="N339" s="10"/>
      <c r="S339" s="7"/>
      <c r="T339" s="7"/>
      <c r="W339" s="147"/>
      <c r="X339" s="147"/>
      <c r="Y339" s="11"/>
      <c r="Z339" s="11"/>
      <c r="AG339" s="12"/>
      <c r="AH339" s="12"/>
      <c r="AI339" s="16"/>
      <c r="AJ339" s="16"/>
      <c r="AP339" s="17"/>
    </row>
    <row r="340" spans="13:42" s="4" customFormat="1" x14ac:dyDescent="0.2">
      <c r="M340" s="10"/>
      <c r="N340" s="10"/>
      <c r="S340" s="7"/>
      <c r="T340" s="7"/>
      <c r="W340" s="147"/>
      <c r="X340" s="147"/>
      <c r="Y340" s="11"/>
      <c r="Z340" s="11"/>
      <c r="AG340" s="12"/>
      <c r="AH340" s="12"/>
      <c r="AI340" s="16"/>
      <c r="AJ340" s="16"/>
      <c r="AP340" s="17"/>
    </row>
    <row r="341" spans="13:42" s="4" customFormat="1" x14ac:dyDescent="0.2">
      <c r="M341" s="10"/>
      <c r="N341" s="10"/>
      <c r="S341" s="7"/>
      <c r="T341" s="7"/>
      <c r="W341" s="147"/>
      <c r="X341" s="147"/>
      <c r="Y341" s="11"/>
      <c r="Z341" s="11"/>
      <c r="AG341" s="12"/>
      <c r="AH341" s="12"/>
      <c r="AI341" s="16"/>
      <c r="AJ341" s="16"/>
      <c r="AP341" s="17"/>
    </row>
    <row r="342" spans="13:42" s="4" customFormat="1" x14ac:dyDescent="0.2">
      <c r="M342" s="10"/>
      <c r="N342" s="10"/>
      <c r="S342" s="7"/>
      <c r="T342" s="7"/>
      <c r="W342" s="147"/>
      <c r="X342" s="147"/>
      <c r="Y342" s="11"/>
      <c r="Z342" s="11"/>
      <c r="AG342" s="12"/>
      <c r="AH342" s="12"/>
      <c r="AI342" s="16"/>
      <c r="AJ342" s="16"/>
      <c r="AP342" s="17"/>
    </row>
    <row r="343" spans="13:42" s="4" customFormat="1" x14ac:dyDescent="0.2">
      <c r="M343" s="10"/>
      <c r="N343" s="10"/>
      <c r="S343" s="7"/>
      <c r="T343" s="7"/>
      <c r="W343" s="147"/>
      <c r="X343" s="147"/>
      <c r="Y343" s="11"/>
      <c r="Z343" s="11"/>
      <c r="AG343" s="12"/>
      <c r="AH343" s="12"/>
      <c r="AI343" s="16"/>
      <c r="AJ343" s="16"/>
      <c r="AP343" s="17"/>
    </row>
    <row r="344" spans="13:42" s="4" customFormat="1" x14ac:dyDescent="0.2">
      <c r="M344" s="10"/>
      <c r="N344" s="10"/>
      <c r="S344" s="7"/>
      <c r="T344" s="7"/>
      <c r="W344" s="147"/>
      <c r="X344" s="147"/>
      <c r="Y344" s="11"/>
      <c r="Z344" s="11"/>
      <c r="AG344" s="12"/>
      <c r="AH344" s="12"/>
      <c r="AI344" s="16"/>
      <c r="AJ344" s="16"/>
      <c r="AP344" s="17"/>
    </row>
    <row r="345" spans="13:42" s="4" customFormat="1" x14ac:dyDescent="0.2">
      <c r="M345" s="10"/>
      <c r="N345" s="10"/>
      <c r="S345" s="7"/>
      <c r="T345" s="7"/>
      <c r="W345" s="147"/>
      <c r="X345" s="147"/>
      <c r="Y345" s="11"/>
      <c r="Z345" s="11"/>
      <c r="AG345" s="12"/>
      <c r="AH345" s="12"/>
      <c r="AI345" s="16"/>
      <c r="AJ345" s="16"/>
      <c r="AP345" s="17"/>
    </row>
    <row r="346" spans="13:42" s="4" customFormat="1" x14ac:dyDescent="0.2">
      <c r="M346" s="10"/>
      <c r="N346" s="10"/>
      <c r="S346" s="7"/>
      <c r="T346" s="7"/>
      <c r="W346" s="147"/>
      <c r="X346" s="147"/>
      <c r="Y346" s="11"/>
      <c r="Z346" s="11"/>
      <c r="AG346" s="12"/>
      <c r="AH346" s="12"/>
      <c r="AI346" s="16"/>
      <c r="AJ346" s="16"/>
      <c r="AP346" s="17"/>
    </row>
    <row r="347" spans="13:42" s="4" customFormat="1" x14ac:dyDescent="0.2">
      <c r="M347" s="10"/>
      <c r="N347" s="10"/>
      <c r="S347" s="7"/>
      <c r="T347" s="7"/>
      <c r="W347" s="147"/>
      <c r="X347" s="147"/>
      <c r="Y347" s="11"/>
      <c r="Z347" s="11"/>
      <c r="AG347" s="12"/>
      <c r="AH347" s="12"/>
      <c r="AI347" s="16"/>
      <c r="AJ347" s="16"/>
      <c r="AP347" s="17"/>
    </row>
    <row r="348" spans="13:42" s="4" customFormat="1" x14ac:dyDescent="0.2">
      <c r="M348" s="10"/>
      <c r="N348" s="10"/>
      <c r="S348" s="7"/>
      <c r="T348" s="7"/>
      <c r="W348" s="147"/>
      <c r="X348" s="147"/>
      <c r="Y348" s="11"/>
      <c r="Z348" s="11"/>
      <c r="AG348" s="12"/>
      <c r="AH348" s="12"/>
      <c r="AI348" s="16"/>
      <c r="AJ348" s="16"/>
      <c r="AP348" s="17"/>
    </row>
    <row r="349" spans="13:42" s="4" customFormat="1" x14ac:dyDescent="0.2">
      <c r="M349" s="10"/>
      <c r="N349" s="10"/>
      <c r="S349" s="7"/>
      <c r="T349" s="7"/>
      <c r="W349" s="147"/>
      <c r="X349" s="147"/>
      <c r="Y349" s="11"/>
      <c r="Z349" s="11"/>
      <c r="AG349" s="12"/>
      <c r="AH349" s="12"/>
      <c r="AI349" s="16"/>
      <c r="AJ349" s="16"/>
      <c r="AP349" s="17"/>
    </row>
    <row r="350" spans="13:42" s="4" customFormat="1" x14ac:dyDescent="0.2">
      <c r="M350" s="10"/>
      <c r="N350" s="10"/>
      <c r="S350" s="7"/>
      <c r="T350" s="7"/>
      <c r="W350" s="147"/>
      <c r="X350" s="147"/>
      <c r="Y350" s="11"/>
      <c r="Z350" s="11"/>
      <c r="AG350" s="12"/>
      <c r="AH350" s="12"/>
      <c r="AI350" s="16"/>
      <c r="AJ350" s="16"/>
      <c r="AP350" s="17"/>
    </row>
    <row r="351" spans="13:42" s="4" customFormat="1" x14ac:dyDescent="0.2">
      <c r="M351" s="10"/>
      <c r="N351" s="10"/>
      <c r="S351" s="7"/>
      <c r="T351" s="7"/>
      <c r="W351" s="147"/>
      <c r="X351" s="147"/>
      <c r="Y351" s="11"/>
      <c r="Z351" s="11"/>
      <c r="AG351" s="12"/>
      <c r="AH351" s="12"/>
      <c r="AI351" s="16"/>
      <c r="AJ351" s="16"/>
      <c r="AP351" s="17"/>
    </row>
    <row r="352" spans="13:42" s="4" customFormat="1" x14ac:dyDescent="0.2">
      <c r="M352" s="10"/>
      <c r="N352" s="10"/>
      <c r="S352" s="7"/>
      <c r="T352" s="7"/>
      <c r="W352" s="147"/>
      <c r="X352" s="147"/>
      <c r="Y352" s="11"/>
      <c r="Z352" s="11"/>
      <c r="AG352" s="12"/>
      <c r="AH352" s="12"/>
      <c r="AI352" s="16"/>
      <c r="AJ352" s="16"/>
      <c r="AP352" s="17"/>
    </row>
    <row r="353" spans="13:42" s="4" customFormat="1" x14ac:dyDescent="0.2">
      <c r="M353" s="10"/>
      <c r="N353" s="10"/>
      <c r="S353" s="7"/>
      <c r="T353" s="7"/>
      <c r="W353" s="147"/>
      <c r="X353" s="147"/>
      <c r="Y353" s="11"/>
      <c r="Z353" s="11"/>
      <c r="AG353" s="12"/>
      <c r="AH353" s="12"/>
      <c r="AI353" s="16"/>
      <c r="AJ353" s="16"/>
      <c r="AP353" s="17"/>
    </row>
    <row r="354" spans="13:42" s="4" customFormat="1" x14ac:dyDescent="0.2">
      <c r="M354" s="10"/>
      <c r="N354" s="10"/>
      <c r="S354" s="7"/>
      <c r="T354" s="7"/>
      <c r="W354" s="147"/>
      <c r="X354" s="147"/>
      <c r="Y354" s="11"/>
      <c r="Z354" s="11"/>
      <c r="AG354" s="12"/>
      <c r="AH354" s="12"/>
      <c r="AI354" s="16"/>
      <c r="AJ354" s="16"/>
      <c r="AP354" s="17"/>
    </row>
    <row r="355" spans="13:42" s="4" customFormat="1" x14ac:dyDescent="0.2">
      <c r="M355" s="10"/>
      <c r="N355" s="10"/>
      <c r="S355" s="7"/>
      <c r="T355" s="7"/>
      <c r="W355" s="147"/>
      <c r="X355" s="147"/>
      <c r="Y355" s="11"/>
      <c r="Z355" s="11"/>
      <c r="AG355" s="12"/>
      <c r="AH355" s="12"/>
      <c r="AI355" s="16"/>
      <c r="AJ355" s="16"/>
      <c r="AP355" s="17"/>
    </row>
    <row r="356" spans="13:42" s="4" customFormat="1" x14ac:dyDescent="0.2">
      <c r="M356" s="10"/>
      <c r="N356" s="10"/>
      <c r="S356" s="7"/>
      <c r="T356" s="7"/>
      <c r="W356" s="147"/>
      <c r="X356" s="147"/>
      <c r="Y356" s="11"/>
      <c r="Z356" s="11"/>
      <c r="AG356" s="12"/>
      <c r="AH356" s="12"/>
      <c r="AI356" s="16"/>
      <c r="AJ356" s="16"/>
      <c r="AP356" s="17"/>
    </row>
    <row r="357" spans="13:42" s="4" customFormat="1" x14ac:dyDescent="0.2">
      <c r="M357" s="10"/>
      <c r="N357" s="10"/>
      <c r="S357" s="7"/>
      <c r="T357" s="7"/>
      <c r="W357" s="147"/>
      <c r="X357" s="147"/>
      <c r="Y357" s="11"/>
      <c r="Z357" s="11"/>
      <c r="AG357" s="12"/>
      <c r="AH357" s="12"/>
      <c r="AI357" s="16"/>
      <c r="AJ357" s="16"/>
      <c r="AP357" s="17"/>
    </row>
    <row r="358" spans="13:42" s="4" customFormat="1" x14ac:dyDescent="0.2">
      <c r="M358" s="10"/>
      <c r="N358" s="10"/>
      <c r="S358" s="7"/>
      <c r="T358" s="7"/>
      <c r="W358" s="147"/>
      <c r="X358" s="147"/>
      <c r="Y358" s="11"/>
      <c r="Z358" s="11"/>
      <c r="AG358" s="12"/>
      <c r="AH358" s="12"/>
      <c r="AI358" s="16"/>
      <c r="AJ358" s="16"/>
      <c r="AP358" s="17"/>
    </row>
    <row r="359" spans="13:42" s="4" customFormat="1" x14ac:dyDescent="0.2">
      <c r="M359" s="10"/>
      <c r="N359" s="10"/>
      <c r="S359" s="7"/>
      <c r="T359" s="7"/>
      <c r="W359" s="147"/>
      <c r="X359" s="147"/>
      <c r="Y359" s="11"/>
      <c r="Z359" s="11"/>
      <c r="AG359" s="12"/>
      <c r="AH359" s="12"/>
      <c r="AI359" s="16"/>
      <c r="AJ359" s="16"/>
      <c r="AP359" s="17"/>
    </row>
    <row r="360" spans="13:42" s="4" customFormat="1" x14ac:dyDescent="0.2">
      <c r="M360" s="10"/>
      <c r="N360" s="10"/>
      <c r="S360" s="7"/>
      <c r="T360" s="7"/>
      <c r="W360" s="147"/>
      <c r="X360" s="147"/>
      <c r="Y360" s="11"/>
      <c r="Z360" s="11"/>
      <c r="AG360" s="12"/>
      <c r="AH360" s="12"/>
      <c r="AI360" s="16"/>
      <c r="AJ360" s="16"/>
      <c r="AP360" s="17"/>
    </row>
    <row r="361" spans="13:42" s="4" customFormat="1" x14ac:dyDescent="0.2">
      <c r="M361" s="10"/>
      <c r="N361" s="10"/>
      <c r="S361" s="7"/>
      <c r="T361" s="7"/>
      <c r="W361" s="147"/>
      <c r="X361" s="147"/>
      <c r="Y361" s="11"/>
      <c r="Z361" s="11"/>
      <c r="AG361" s="12"/>
      <c r="AH361" s="12"/>
      <c r="AI361" s="16"/>
      <c r="AJ361" s="16"/>
      <c r="AP361" s="17"/>
    </row>
    <row r="362" spans="13:42" s="4" customFormat="1" x14ac:dyDescent="0.2">
      <c r="M362" s="10"/>
      <c r="N362" s="10"/>
      <c r="S362" s="7"/>
      <c r="T362" s="7"/>
      <c r="W362" s="147"/>
      <c r="X362" s="147"/>
      <c r="Y362" s="11"/>
      <c r="Z362" s="11"/>
      <c r="AG362" s="12"/>
      <c r="AH362" s="12"/>
      <c r="AI362" s="16"/>
      <c r="AJ362" s="16"/>
      <c r="AP362" s="17"/>
    </row>
    <row r="363" spans="13:42" s="4" customFormat="1" x14ac:dyDescent="0.2">
      <c r="M363" s="10"/>
      <c r="N363" s="10"/>
      <c r="S363" s="7"/>
      <c r="T363" s="7"/>
      <c r="W363" s="147"/>
      <c r="X363" s="147"/>
      <c r="Y363" s="11"/>
      <c r="Z363" s="11"/>
      <c r="AG363" s="12"/>
      <c r="AH363" s="12"/>
      <c r="AI363" s="16"/>
      <c r="AJ363" s="16"/>
      <c r="AP363" s="17"/>
    </row>
    <row r="364" spans="13:42" s="4" customFormat="1" x14ac:dyDescent="0.2">
      <c r="M364" s="10"/>
      <c r="N364" s="10"/>
      <c r="S364" s="7"/>
      <c r="T364" s="7"/>
      <c r="W364" s="147"/>
      <c r="X364" s="147"/>
      <c r="Y364" s="11"/>
      <c r="Z364" s="11"/>
      <c r="AG364" s="12"/>
      <c r="AH364" s="12"/>
      <c r="AI364" s="16"/>
      <c r="AJ364" s="16"/>
      <c r="AP364" s="17"/>
    </row>
    <row r="365" spans="13:42" s="4" customFormat="1" x14ac:dyDescent="0.2">
      <c r="M365" s="10"/>
      <c r="N365" s="10"/>
      <c r="S365" s="7"/>
      <c r="T365" s="7"/>
      <c r="W365" s="147"/>
      <c r="X365" s="147"/>
      <c r="Y365" s="11"/>
      <c r="Z365" s="11"/>
      <c r="AG365" s="12"/>
      <c r="AH365" s="12"/>
      <c r="AI365" s="16"/>
      <c r="AJ365" s="16"/>
      <c r="AP365" s="17"/>
    </row>
    <row r="366" spans="13:42" s="4" customFormat="1" x14ac:dyDescent="0.2">
      <c r="M366" s="10"/>
      <c r="N366" s="10"/>
      <c r="S366" s="7"/>
      <c r="T366" s="7"/>
      <c r="W366" s="147"/>
      <c r="X366" s="147"/>
      <c r="Y366" s="11"/>
      <c r="Z366" s="11"/>
      <c r="AG366" s="12"/>
      <c r="AH366" s="12"/>
      <c r="AI366" s="16"/>
      <c r="AJ366" s="16"/>
      <c r="AP366" s="17"/>
    </row>
    <row r="367" spans="13:42" s="4" customFormat="1" x14ac:dyDescent="0.2">
      <c r="M367" s="10"/>
      <c r="N367" s="10"/>
      <c r="S367" s="7"/>
      <c r="T367" s="7"/>
      <c r="W367" s="147"/>
      <c r="X367" s="147"/>
      <c r="Y367" s="11"/>
      <c r="Z367" s="11"/>
      <c r="AG367" s="12"/>
      <c r="AH367" s="12"/>
      <c r="AI367" s="16"/>
      <c r="AJ367" s="16"/>
      <c r="AP367" s="17"/>
    </row>
    <row r="368" spans="13:42" s="4" customFormat="1" x14ac:dyDescent="0.2">
      <c r="M368" s="10"/>
      <c r="N368" s="10"/>
      <c r="S368" s="7"/>
      <c r="T368" s="7"/>
      <c r="W368" s="147"/>
      <c r="X368" s="147"/>
      <c r="Y368" s="11"/>
      <c r="Z368" s="11"/>
      <c r="AG368" s="12"/>
      <c r="AH368" s="12"/>
      <c r="AI368" s="16"/>
      <c r="AJ368" s="16"/>
      <c r="AP368" s="17"/>
    </row>
    <row r="369" spans="13:42" s="4" customFormat="1" x14ac:dyDescent="0.2">
      <c r="M369" s="10"/>
      <c r="N369" s="10"/>
      <c r="S369" s="7"/>
      <c r="T369" s="7"/>
      <c r="W369" s="147"/>
      <c r="X369" s="147"/>
      <c r="Y369" s="11"/>
      <c r="Z369" s="11"/>
      <c r="AG369" s="12"/>
      <c r="AH369" s="12"/>
      <c r="AI369" s="16"/>
      <c r="AJ369" s="16"/>
      <c r="AP369" s="17"/>
    </row>
    <row r="370" spans="13:42" s="4" customFormat="1" x14ac:dyDescent="0.2">
      <c r="M370" s="10"/>
      <c r="N370" s="10"/>
      <c r="S370" s="7"/>
      <c r="T370" s="7"/>
      <c r="W370" s="147"/>
      <c r="X370" s="147"/>
      <c r="Y370" s="11"/>
      <c r="Z370" s="11"/>
      <c r="AG370" s="12"/>
      <c r="AH370" s="12"/>
      <c r="AI370" s="16"/>
      <c r="AJ370" s="16"/>
      <c r="AP370" s="17"/>
    </row>
    <row r="371" spans="13:42" s="4" customFormat="1" x14ac:dyDescent="0.2">
      <c r="M371" s="10"/>
      <c r="N371" s="10"/>
      <c r="S371" s="7"/>
      <c r="T371" s="7"/>
      <c r="W371" s="147"/>
      <c r="X371" s="147"/>
      <c r="Y371" s="11"/>
      <c r="Z371" s="11"/>
      <c r="AG371" s="12"/>
      <c r="AH371" s="12"/>
      <c r="AI371" s="16"/>
      <c r="AJ371" s="16"/>
      <c r="AP371" s="17"/>
    </row>
    <row r="372" spans="13:42" s="4" customFormat="1" x14ac:dyDescent="0.2">
      <c r="M372" s="10"/>
      <c r="N372" s="10"/>
      <c r="S372" s="7"/>
      <c r="T372" s="7"/>
      <c r="W372" s="147"/>
      <c r="X372" s="147"/>
      <c r="Y372" s="11"/>
      <c r="Z372" s="11"/>
      <c r="AG372" s="12"/>
      <c r="AH372" s="12"/>
      <c r="AI372" s="16"/>
      <c r="AJ372" s="16"/>
      <c r="AP372" s="17"/>
    </row>
    <row r="373" spans="13:42" s="4" customFormat="1" x14ac:dyDescent="0.2">
      <c r="M373" s="10"/>
      <c r="N373" s="10"/>
      <c r="S373" s="7"/>
      <c r="T373" s="7"/>
      <c r="W373" s="147"/>
      <c r="X373" s="147"/>
      <c r="Y373" s="11"/>
      <c r="Z373" s="11"/>
      <c r="AG373" s="12"/>
      <c r="AH373" s="12"/>
      <c r="AI373" s="16"/>
      <c r="AJ373" s="16"/>
      <c r="AP373" s="17"/>
    </row>
    <row r="374" spans="13:42" s="4" customFormat="1" x14ac:dyDescent="0.2">
      <c r="M374" s="10"/>
      <c r="N374" s="10"/>
      <c r="S374" s="7"/>
      <c r="T374" s="7"/>
      <c r="W374" s="147"/>
      <c r="X374" s="147"/>
      <c r="Y374" s="11"/>
      <c r="Z374" s="11"/>
      <c r="AG374" s="12"/>
      <c r="AH374" s="12"/>
      <c r="AI374" s="16"/>
      <c r="AJ374" s="16"/>
      <c r="AP374" s="17"/>
    </row>
    <row r="375" spans="13:42" s="4" customFormat="1" x14ac:dyDescent="0.2">
      <c r="M375" s="10"/>
      <c r="N375" s="10"/>
      <c r="S375" s="7"/>
      <c r="T375" s="7"/>
      <c r="W375" s="147"/>
      <c r="X375" s="147"/>
      <c r="Y375" s="11"/>
      <c r="Z375" s="11"/>
      <c r="AG375" s="12"/>
      <c r="AH375" s="12"/>
      <c r="AI375" s="16"/>
      <c r="AJ375" s="16"/>
      <c r="AP375" s="17"/>
    </row>
    <row r="376" spans="13:42" s="4" customFormat="1" x14ac:dyDescent="0.2">
      <c r="M376" s="10"/>
      <c r="N376" s="10"/>
      <c r="S376" s="7"/>
      <c r="T376" s="7"/>
      <c r="W376" s="147"/>
      <c r="X376" s="147"/>
      <c r="Y376" s="11"/>
      <c r="Z376" s="11"/>
      <c r="AG376" s="12"/>
      <c r="AH376" s="12"/>
      <c r="AI376" s="16"/>
      <c r="AJ376" s="16"/>
      <c r="AP376" s="17"/>
    </row>
    <row r="377" spans="13:42" s="4" customFormat="1" x14ac:dyDescent="0.2">
      <c r="M377" s="10"/>
      <c r="N377" s="10"/>
      <c r="S377" s="7"/>
      <c r="T377" s="7"/>
      <c r="W377" s="147"/>
      <c r="X377" s="147"/>
      <c r="Y377" s="11"/>
      <c r="Z377" s="11"/>
      <c r="AG377" s="12"/>
      <c r="AH377" s="12"/>
      <c r="AI377" s="16"/>
      <c r="AJ377" s="16"/>
      <c r="AP377" s="17"/>
    </row>
    <row r="378" spans="13:42" s="4" customFormat="1" x14ac:dyDescent="0.2">
      <c r="M378" s="10"/>
      <c r="N378" s="10"/>
      <c r="S378" s="7"/>
      <c r="T378" s="7"/>
      <c r="W378" s="147"/>
      <c r="X378" s="147"/>
      <c r="Y378" s="11"/>
      <c r="Z378" s="11"/>
      <c r="AG378" s="12"/>
      <c r="AH378" s="12"/>
      <c r="AI378" s="16"/>
      <c r="AJ378" s="16"/>
      <c r="AP378" s="17"/>
    </row>
    <row r="379" spans="13:42" s="4" customFormat="1" x14ac:dyDescent="0.2">
      <c r="M379" s="10"/>
      <c r="N379" s="10"/>
      <c r="S379" s="7"/>
      <c r="T379" s="7"/>
      <c r="W379" s="147"/>
      <c r="X379" s="147"/>
      <c r="Y379" s="11"/>
      <c r="Z379" s="11"/>
      <c r="AG379" s="12"/>
      <c r="AH379" s="12"/>
      <c r="AI379" s="16"/>
      <c r="AJ379" s="16"/>
      <c r="AP379" s="17"/>
    </row>
    <row r="380" spans="13:42" s="4" customFormat="1" x14ac:dyDescent="0.2">
      <c r="M380" s="10"/>
      <c r="N380" s="10"/>
      <c r="S380" s="7"/>
      <c r="T380" s="7"/>
      <c r="W380" s="147"/>
      <c r="X380" s="147"/>
      <c r="Y380" s="11"/>
      <c r="Z380" s="11"/>
      <c r="AG380" s="12"/>
      <c r="AH380" s="12"/>
      <c r="AI380" s="16"/>
      <c r="AJ380" s="16"/>
      <c r="AP380" s="17"/>
    </row>
    <row r="381" spans="13:42" s="4" customFormat="1" x14ac:dyDescent="0.2">
      <c r="M381" s="10"/>
      <c r="N381" s="10"/>
      <c r="S381" s="7"/>
      <c r="T381" s="7"/>
      <c r="W381" s="147"/>
      <c r="X381" s="147"/>
      <c r="Y381" s="11"/>
      <c r="Z381" s="11"/>
      <c r="AG381" s="12"/>
      <c r="AH381" s="12"/>
      <c r="AI381" s="16"/>
      <c r="AJ381" s="16"/>
      <c r="AP381" s="17"/>
    </row>
    <row r="382" spans="13:42" s="4" customFormat="1" x14ac:dyDescent="0.2">
      <c r="M382" s="10"/>
      <c r="N382" s="10"/>
      <c r="S382" s="7"/>
      <c r="T382" s="7"/>
      <c r="W382" s="147"/>
      <c r="X382" s="147"/>
      <c r="Y382" s="11"/>
      <c r="Z382" s="11"/>
      <c r="AG382" s="12"/>
      <c r="AH382" s="12"/>
      <c r="AI382" s="16"/>
      <c r="AJ382" s="16"/>
      <c r="AP382" s="17"/>
    </row>
    <row r="383" spans="13:42" s="4" customFormat="1" x14ac:dyDescent="0.2">
      <c r="M383" s="10"/>
      <c r="N383" s="10"/>
      <c r="S383" s="7"/>
      <c r="T383" s="7"/>
      <c r="W383" s="147"/>
      <c r="X383" s="147"/>
      <c r="Y383" s="11"/>
      <c r="Z383" s="11"/>
      <c r="AG383" s="12"/>
      <c r="AH383" s="12"/>
      <c r="AI383" s="16"/>
      <c r="AJ383" s="16"/>
      <c r="AP383" s="17"/>
    </row>
    <row r="384" spans="13:42" s="4" customFormat="1" x14ac:dyDescent="0.2">
      <c r="M384" s="10"/>
      <c r="N384" s="10"/>
      <c r="S384" s="7"/>
      <c r="T384" s="7"/>
      <c r="W384" s="147"/>
      <c r="X384" s="147"/>
      <c r="Y384" s="11"/>
      <c r="Z384" s="11"/>
      <c r="AG384" s="12"/>
      <c r="AH384" s="12"/>
      <c r="AI384" s="16"/>
      <c r="AJ384" s="16"/>
      <c r="AP384" s="17"/>
    </row>
    <row r="385" spans="13:42" s="4" customFormat="1" x14ac:dyDescent="0.2">
      <c r="M385" s="10"/>
      <c r="N385" s="10"/>
      <c r="S385" s="7"/>
      <c r="T385" s="7"/>
      <c r="W385" s="147"/>
      <c r="X385" s="147"/>
      <c r="Y385" s="11"/>
      <c r="Z385" s="11"/>
      <c r="AG385" s="12"/>
      <c r="AH385" s="12"/>
      <c r="AI385" s="16"/>
      <c r="AJ385" s="16"/>
      <c r="AP385" s="17"/>
    </row>
    <row r="386" spans="13:42" s="4" customFormat="1" x14ac:dyDescent="0.2">
      <c r="M386" s="10"/>
      <c r="N386" s="10"/>
      <c r="S386" s="7"/>
      <c r="T386" s="7"/>
      <c r="W386" s="147"/>
      <c r="X386" s="147"/>
      <c r="Y386" s="11"/>
      <c r="Z386" s="11"/>
      <c r="AG386" s="12"/>
      <c r="AH386" s="12"/>
      <c r="AI386" s="16"/>
      <c r="AJ386" s="16"/>
      <c r="AP386" s="17"/>
    </row>
    <row r="387" spans="13:42" s="4" customFormat="1" x14ac:dyDescent="0.2">
      <c r="M387" s="10"/>
      <c r="N387" s="10"/>
      <c r="S387" s="7"/>
      <c r="T387" s="7"/>
      <c r="W387" s="147"/>
      <c r="X387" s="147"/>
      <c r="Y387" s="11"/>
      <c r="Z387" s="11"/>
      <c r="AG387" s="12"/>
      <c r="AH387" s="12"/>
      <c r="AI387" s="16"/>
      <c r="AJ387" s="16"/>
      <c r="AP387" s="17"/>
    </row>
    <row r="388" spans="13:42" s="4" customFormat="1" x14ac:dyDescent="0.2">
      <c r="M388" s="10"/>
      <c r="N388" s="10"/>
      <c r="S388" s="7"/>
      <c r="T388" s="7"/>
      <c r="W388" s="147"/>
      <c r="X388" s="147"/>
      <c r="Y388" s="11"/>
      <c r="Z388" s="11"/>
      <c r="AG388" s="12"/>
      <c r="AH388" s="12"/>
      <c r="AI388" s="16"/>
      <c r="AJ388" s="16"/>
      <c r="AP388" s="17"/>
    </row>
    <row r="389" spans="13:42" s="4" customFormat="1" x14ac:dyDescent="0.2">
      <c r="M389" s="10"/>
      <c r="N389" s="10"/>
      <c r="S389" s="7"/>
      <c r="T389" s="7"/>
      <c r="W389" s="147"/>
      <c r="X389" s="147"/>
      <c r="Y389" s="11"/>
      <c r="Z389" s="11"/>
      <c r="AG389" s="12"/>
      <c r="AH389" s="12"/>
      <c r="AI389" s="16"/>
      <c r="AJ389" s="16"/>
      <c r="AP389" s="17"/>
    </row>
    <row r="390" spans="13:42" s="4" customFormat="1" x14ac:dyDescent="0.2">
      <c r="M390" s="10"/>
      <c r="N390" s="10"/>
      <c r="S390" s="7"/>
      <c r="T390" s="7"/>
      <c r="W390" s="147"/>
      <c r="X390" s="147"/>
      <c r="Y390" s="11"/>
      <c r="Z390" s="11"/>
      <c r="AG390" s="12"/>
      <c r="AH390" s="12"/>
      <c r="AI390" s="16"/>
      <c r="AJ390" s="16"/>
      <c r="AP390" s="17"/>
    </row>
    <row r="391" spans="13:42" s="4" customFormat="1" x14ac:dyDescent="0.2">
      <c r="M391" s="10"/>
      <c r="N391" s="10"/>
      <c r="S391" s="7"/>
      <c r="T391" s="7"/>
      <c r="W391" s="147"/>
      <c r="X391" s="147"/>
      <c r="Y391" s="11"/>
      <c r="Z391" s="11"/>
      <c r="AG391" s="12"/>
      <c r="AH391" s="12"/>
      <c r="AI391" s="16"/>
      <c r="AJ391" s="16"/>
      <c r="AP391" s="17"/>
    </row>
    <row r="392" spans="13:42" s="4" customFormat="1" x14ac:dyDescent="0.2">
      <c r="M392" s="10"/>
      <c r="N392" s="10"/>
      <c r="S392" s="7"/>
      <c r="T392" s="7"/>
      <c r="W392" s="147"/>
      <c r="X392" s="147"/>
      <c r="Y392" s="11"/>
      <c r="Z392" s="11"/>
      <c r="AG392" s="12"/>
      <c r="AH392" s="12"/>
      <c r="AI392" s="16"/>
      <c r="AJ392" s="16"/>
      <c r="AP392" s="17"/>
    </row>
    <row r="393" spans="13:42" s="4" customFormat="1" x14ac:dyDescent="0.2">
      <c r="M393" s="10"/>
      <c r="N393" s="10"/>
      <c r="S393" s="7"/>
      <c r="T393" s="7"/>
      <c r="W393" s="147"/>
      <c r="X393" s="147"/>
      <c r="Y393" s="11"/>
      <c r="Z393" s="11"/>
      <c r="AG393" s="12"/>
      <c r="AH393" s="12"/>
      <c r="AI393" s="16"/>
      <c r="AJ393" s="16"/>
      <c r="AP393" s="17"/>
    </row>
    <row r="394" spans="13:42" s="4" customFormat="1" x14ac:dyDescent="0.2">
      <c r="M394" s="10"/>
      <c r="N394" s="10"/>
      <c r="S394" s="7"/>
      <c r="T394" s="7"/>
      <c r="W394" s="147"/>
      <c r="X394" s="147"/>
      <c r="Y394" s="11"/>
      <c r="Z394" s="11"/>
      <c r="AG394" s="12"/>
      <c r="AH394" s="12"/>
      <c r="AI394" s="16"/>
      <c r="AJ394" s="16"/>
      <c r="AP394" s="17"/>
    </row>
    <row r="395" spans="13:42" s="4" customFormat="1" x14ac:dyDescent="0.2">
      <c r="M395" s="10"/>
      <c r="N395" s="10"/>
      <c r="S395" s="7"/>
      <c r="T395" s="7"/>
      <c r="W395" s="147"/>
      <c r="X395" s="147"/>
      <c r="Y395" s="11"/>
      <c r="Z395" s="11"/>
      <c r="AG395" s="12"/>
      <c r="AH395" s="12"/>
      <c r="AI395" s="16"/>
      <c r="AJ395" s="16"/>
      <c r="AP395" s="17"/>
    </row>
    <row r="396" spans="13:42" s="4" customFormat="1" x14ac:dyDescent="0.2">
      <c r="M396" s="10"/>
      <c r="N396" s="10"/>
      <c r="S396" s="7"/>
      <c r="T396" s="7"/>
      <c r="W396" s="147"/>
      <c r="X396" s="147"/>
      <c r="Y396" s="11"/>
      <c r="Z396" s="11"/>
      <c r="AG396" s="12"/>
      <c r="AH396" s="12"/>
      <c r="AI396" s="16"/>
      <c r="AJ396" s="16"/>
      <c r="AP396" s="17"/>
    </row>
    <row r="397" spans="13:42" s="4" customFormat="1" x14ac:dyDescent="0.2">
      <c r="M397" s="10"/>
      <c r="N397" s="10"/>
      <c r="S397" s="7"/>
      <c r="T397" s="7"/>
      <c r="W397" s="147"/>
      <c r="X397" s="147"/>
      <c r="Y397" s="11"/>
      <c r="Z397" s="11"/>
      <c r="AG397" s="12"/>
      <c r="AH397" s="12"/>
      <c r="AI397" s="16"/>
      <c r="AJ397" s="16"/>
      <c r="AP397" s="17"/>
    </row>
    <row r="398" spans="13:42" s="4" customFormat="1" x14ac:dyDescent="0.2">
      <c r="M398" s="10"/>
      <c r="N398" s="10"/>
      <c r="S398" s="7"/>
      <c r="T398" s="7"/>
      <c r="W398" s="147"/>
      <c r="X398" s="147"/>
      <c r="Y398" s="11"/>
      <c r="Z398" s="11"/>
      <c r="AG398" s="12"/>
      <c r="AH398" s="12"/>
      <c r="AI398" s="16"/>
      <c r="AJ398" s="16"/>
      <c r="AP398" s="17"/>
    </row>
    <row r="399" spans="13:42" s="4" customFormat="1" x14ac:dyDescent="0.2">
      <c r="M399" s="10"/>
      <c r="N399" s="10"/>
      <c r="S399" s="7"/>
      <c r="T399" s="7"/>
      <c r="W399" s="147"/>
      <c r="X399" s="147"/>
      <c r="Y399" s="11"/>
      <c r="Z399" s="11"/>
      <c r="AG399" s="12"/>
      <c r="AH399" s="12"/>
      <c r="AI399" s="16"/>
      <c r="AJ399" s="16"/>
      <c r="AP399" s="17"/>
    </row>
    <row r="400" spans="13:42" s="4" customFormat="1" x14ac:dyDescent="0.2">
      <c r="M400" s="10"/>
      <c r="N400" s="10"/>
      <c r="S400" s="7"/>
      <c r="T400" s="7"/>
      <c r="W400" s="147"/>
      <c r="X400" s="147"/>
      <c r="Y400" s="11"/>
      <c r="Z400" s="11"/>
      <c r="AG400" s="12"/>
      <c r="AH400" s="12"/>
      <c r="AI400" s="16"/>
      <c r="AJ400" s="16"/>
      <c r="AP400" s="17"/>
    </row>
    <row r="401" spans="13:42" s="4" customFormat="1" x14ac:dyDescent="0.2">
      <c r="M401" s="10"/>
      <c r="N401" s="10"/>
      <c r="S401" s="7"/>
      <c r="T401" s="7"/>
      <c r="W401" s="147"/>
      <c r="X401" s="147"/>
      <c r="Y401" s="11"/>
      <c r="Z401" s="11"/>
      <c r="AG401" s="12"/>
      <c r="AH401" s="12"/>
      <c r="AI401" s="16"/>
      <c r="AJ401" s="16"/>
      <c r="AP401" s="17"/>
    </row>
    <row r="402" spans="13:42" s="4" customFormat="1" x14ac:dyDescent="0.2">
      <c r="M402" s="10"/>
      <c r="N402" s="10"/>
      <c r="S402" s="7"/>
      <c r="T402" s="7"/>
      <c r="W402" s="147"/>
      <c r="X402" s="147"/>
      <c r="Y402" s="11"/>
      <c r="Z402" s="11"/>
      <c r="AG402" s="12"/>
      <c r="AH402" s="12"/>
      <c r="AI402" s="16"/>
      <c r="AJ402" s="16"/>
      <c r="AP402" s="17"/>
    </row>
    <row r="403" spans="13:42" s="4" customFormat="1" x14ac:dyDescent="0.2">
      <c r="M403" s="10"/>
      <c r="N403" s="10"/>
      <c r="S403" s="7"/>
      <c r="T403" s="7"/>
      <c r="W403" s="147"/>
      <c r="X403" s="147"/>
      <c r="Y403" s="11"/>
      <c r="Z403" s="11"/>
      <c r="AG403" s="12"/>
      <c r="AH403" s="12"/>
      <c r="AI403" s="16"/>
      <c r="AJ403" s="16"/>
      <c r="AP403" s="17"/>
    </row>
    <row r="404" spans="13:42" s="4" customFormat="1" x14ac:dyDescent="0.2">
      <c r="M404" s="10"/>
      <c r="N404" s="10"/>
      <c r="S404" s="7"/>
      <c r="T404" s="7"/>
      <c r="W404" s="147"/>
      <c r="X404" s="147"/>
      <c r="Y404" s="11"/>
      <c r="Z404" s="11"/>
      <c r="AG404" s="12"/>
      <c r="AH404" s="12"/>
      <c r="AI404" s="16"/>
      <c r="AJ404" s="16"/>
      <c r="AP404" s="17"/>
    </row>
    <row r="405" spans="13:42" s="4" customFormat="1" x14ac:dyDescent="0.2">
      <c r="M405" s="10"/>
      <c r="N405" s="10"/>
      <c r="S405" s="7"/>
      <c r="T405" s="7"/>
      <c r="W405" s="147"/>
      <c r="X405" s="147"/>
      <c r="Y405" s="11"/>
      <c r="Z405" s="11"/>
      <c r="AG405" s="12"/>
      <c r="AH405" s="12"/>
      <c r="AI405" s="16"/>
      <c r="AJ405" s="16"/>
      <c r="AP405" s="17"/>
    </row>
    <row r="406" spans="13:42" s="4" customFormat="1" x14ac:dyDescent="0.2">
      <c r="M406" s="10"/>
      <c r="N406" s="10"/>
      <c r="S406" s="7"/>
      <c r="T406" s="7"/>
      <c r="W406" s="147"/>
      <c r="X406" s="147"/>
      <c r="Y406" s="11"/>
      <c r="Z406" s="11"/>
      <c r="AG406" s="12"/>
      <c r="AH406" s="12"/>
      <c r="AI406" s="16"/>
      <c r="AJ406" s="16"/>
      <c r="AP406" s="17"/>
    </row>
    <row r="407" spans="13:42" s="4" customFormat="1" x14ac:dyDescent="0.2">
      <c r="M407" s="10"/>
      <c r="N407" s="10"/>
      <c r="S407" s="7"/>
      <c r="T407" s="7"/>
      <c r="W407" s="147"/>
      <c r="X407" s="147"/>
      <c r="Y407" s="11"/>
      <c r="Z407" s="11"/>
      <c r="AG407" s="12"/>
      <c r="AH407" s="12"/>
      <c r="AI407" s="16"/>
      <c r="AJ407" s="16"/>
      <c r="AP407" s="17"/>
    </row>
    <row r="408" spans="13:42" s="4" customFormat="1" x14ac:dyDescent="0.2">
      <c r="M408" s="10"/>
      <c r="N408" s="10"/>
      <c r="S408" s="7"/>
      <c r="T408" s="7"/>
      <c r="W408" s="147"/>
      <c r="X408" s="147"/>
      <c r="Y408" s="11"/>
      <c r="Z408" s="11"/>
      <c r="AG408" s="12"/>
      <c r="AH408" s="12"/>
      <c r="AI408" s="16"/>
      <c r="AJ408" s="16"/>
      <c r="AP408" s="17"/>
    </row>
    <row r="409" spans="13:42" s="4" customFormat="1" x14ac:dyDescent="0.2">
      <c r="M409" s="10"/>
      <c r="N409" s="10"/>
      <c r="S409" s="7"/>
      <c r="T409" s="7"/>
      <c r="W409" s="147"/>
      <c r="X409" s="147"/>
      <c r="Y409" s="11"/>
      <c r="Z409" s="11"/>
      <c r="AG409" s="12"/>
      <c r="AH409" s="12"/>
      <c r="AI409" s="16"/>
      <c r="AJ409" s="16"/>
      <c r="AP409" s="17"/>
    </row>
    <row r="410" spans="13:42" s="4" customFormat="1" x14ac:dyDescent="0.2">
      <c r="M410" s="10"/>
      <c r="N410" s="10"/>
      <c r="S410" s="7"/>
      <c r="T410" s="7"/>
      <c r="W410" s="147"/>
      <c r="X410" s="147"/>
      <c r="Y410" s="11"/>
      <c r="Z410" s="11"/>
      <c r="AG410" s="12"/>
      <c r="AH410" s="12"/>
      <c r="AI410" s="16"/>
      <c r="AJ410" s="16"/>
      <c r="AP410" s="17"/>
    </row>
    <row r="411" spans="13:42" s="4" customFormat="1" x14ac:dyDescent="0.2">
      <c r="M411" s="10"/>
      <c r="N411" s="10"/>
      <c r="S411" s="7"/>
      <c r="T411" s="7"/>
      <c r="W411" s="147"/>
      <c r="X411" s="147"/>
      <c r="Y411" s="11"/>
      <c r="Z411" s="11"/>
      <c r="AG411" s="12"/>
      <c r="AH411" s="12"/>
      <c r="AI411" s="16"/>
      <c r="AJ411" s="16"/>
      <c r="AP411" s="17"/>
    </row>
    <row r="412" spans="13:42" s="4" customFormat="1" x14ac:dyDescent="0.2">
      <c r="M412" s="10"/>
      <c r="N412" s="10"/>
      <c r="S412" s="7"/>
      <c r="T412" s="7"/>
      <c r="W412" s="147"/>
      <c r="X412" s="147"/>
      <c r="Y412" s="11"/>
      <c r="Z412" s="11"/>
      <c r="AG412" s="12"/>
      <c r="AH412" s="12"/>
      <c r="AI412" s="16"/>
      <c r="AJ412" s="16"/>
      <c r="AP412" s="17"/>
    </row>
    <row r="413" spans="13:42" s="4" customFormat="1" x14ac:dyDescent="0.2">
      <c r="M413" s="10"/>
      <c r="N413" s="10"/>
      <c r="S413" s="7"/>
      <c r="T413" s="7"/>
      <c r="W413" s="147"/>
      <c r="X413" s="147"/>
      <c r="Y413" s="11"/>
      <c r="Z413" s="11"/>
      <c r="AG413" s="12"/>
      <c r="AH413" s="12"/>
      <c r="AI413" s="16"/>
      <c r="AJ413" s="16"/>
      <c r="AP413" s="17"/>
    </row>
    <row r="414" spans="13:42" s="4" customFormat="1" x14ac:dyDescent="0.2">
      <c r="M414" s="10"/>
      <c r="N414" s="10"/>
      <c r="S414" s="7"/>
      <c r="T414" s="7"/>
      <c r="W414" s="147"/>
      <c r="X414" s="147"/>
      <c r="Y414" s="11"/>
      <c r="Z414" s="11"/>
      <c r="AG414" s="12"/>
      <c r="AH414" s="12"/>
      <c r="AI414" s="16"/>
      <c r="AJ414" s="16"/>
      <c r="AP414" s="17"/>
    </row>
    <row r="415" spans="13:42" s="4" customFormat="1" x14ac:dyDescent="0.2">
      <c r="M415" s="10"/>
      <c r="N415" s="10"/>
      <c r="S415" s="7"/>
      <c r="T415" s="7"/>
      <c r="W415" s="147"/>
      <c r="X415" s="147"/>
      <c r="Y415" s="11"/>
      <c r="Z415" s="11"/>
      <c r="AG415" s="12"/>
      <c r="AH415" s="12"/>
      <c r="AI415" s="16"/>
      <c r="AJ415" s="16"/>
      <c r="AP415" s="17"/>
    </row>
    <row r="416" spans="13:42" s="4" customFormat="1" x14ac:dyDescent="0.2">
      <c r="M416" s="10"/>
      <c r="N416" s="10"/>
      <c r="S416" s="7"/>
      <c r="T416" s="7"/>
      <c r="W416" s="147"/>
      <c r="X416" s="147"/>
      <c r="Y416" s="11"/>
      <c r="Z416" s="11"/>
      <c r="AG416" s="12"/>
      <c r="AH416" s="12"/>
      <c r="AI416" s="16"/>
      <c r="AJ416" s="16"/>
      <c r="AP416" s="17"/>
    </row>
    <row r="417" spans="13:42" s="4" customFormat="1" x14ac:dyDescent="0.2">
      <c r="M417" s="10"/>
      <c r="N417" s="10"/>
      <c r="S417" s="7"/>
      <c r="T417" s="7"/>
      <c r="W417" s="147"/>
      <c r="X417" s="147"/>
      <c r="Y417" s="11"/>
      <c r="Z417" s="11"/>
      <c r="AG417" s="12"/>
      <c r="AH417" s="12"/>
      <c r="AI417" s="16"/>
      <c r="AJ417" s="16"/>
      <c r="AP417" s="17"/>
    </row>
    <row r="418" spans="13:42" s="4" customFormat="1" x14ac:dyDescent="0.2">
      <c r="M418" s="10"/>
      <c r="N418" s="10"/>
      <c r="S418" s="7"/>
      <c r="T418" s="7"/>
      <c r="W418" s="147"/>
      <c r="X418" s="147"/>
      <c r="Y418" s="11"/>
      <c r="Z418" s="11"/>
      <c r="AG418" s="12"/>
      <c r="AH418" s="12"/>
      <c r="AI418" s="16"/>
      <c r="AJ418" s="16"/>
      <c r="AP418" s="17"/>
    </row>
    <row r="419" spans="13:42" s="4" customFormat="1" x14ac:dyDescent="0.2">
      <c r="M419" s="10"/>
      <c r="N419" s="10"/>
      <c r="S419" s="7"/>
      <c r="T419" s="7"/>
      <c r="W419" s="147"/>
      <c r="X419" s="147"/>
      <c r="Y419" s="11"/>
      <c r="Z419" s="11"/>
      <c r="AG419" s="12"/>
      <c r="AH419" s="12"/>
      <c r="AI419" s="16"/>
      <c r="AJ419" s="16"/>
      <c r="AP419" s="17"/>
    </row>
    <row r="420" spans="13:42" s="4" customFormat="1" x14ac:dyDescent="0.2">
      <c r="M420" s="10"/>
      <c r="N420" s="10"/>
      <c r="S420" s="7"/>
      <c r="T420" s="7"/>
      <c r="W420" s="147"/>
      <c r="X420" s="147"/>
      <c r="Y420" s="11"/>
      <c r="Z420" s="11"/>
      <c r="AG420" s="12"/>
      <c r="AH420" s="12"/>
      <c r="AI420" s="16"/>
      <c r="AJ420" s="16"/>
      <c r="AP420" s="17"/>
    </row>
    <row r="421" spans="13:42" s="4" customFormat="1" x14ac:dyDescent="0.2">
      <c r="M421" s="10"/>
      <c r="N421" s="10"/>
      <c r="S421" s="7"/>
      <c r="T421" s="7"/>
      <c r="W421" s="147"/>
      <c r="X421" s="147"/>
      <c r="Y421" s="11"/>
      <c r="Z421" s="11"/>
      <c r="AG421" s="12"/>
      <c r="AH421" s="12"/>
      <c r="AI421" s="16"/>
      <c r="AJ421" s="16"/>
      <c r="AP421" s="17"/>
    </row>
    <row r="422" spans="13:42" s="4" customFormat="1" x14ac:dyDescent="0.2">
      <c r="M422" s="10"/>
      <c r="N422" s="10"/>
      <c r="S422" s="7"/>
      <c r="T422" s="7"/>
      <c r="W422" s="147"/>
      <c r="X422" s="147"/>
      <c r="Y422" s="11"/>
      <c r="Z422" s="11"/>
      <c r="AG422" s="12"/>
      <c r="AH422" s="12"/>
      <c r="AI422" s="16"/>
      <c r="AJ422" s="16"/>
      <c r="AP422" s="17"/>
    </row>
    <row r="423" spans="13:42" s="4" customFormat="1" x14ac:dyDescent="0.2">
      <c r="M423" s="10"/>
      <c r="N423" s="10"/>
      <c r="S423" s="7"/>
      <c r="T423" s="7"/>
      <c r="W423" s="147"/>
      <c r="X423" s="147"/>
      <c r="Y423" s="11"/>
      <c r="Z423" s="11"/>
      <c r="AG423" s="12"/>
      <c r="AH423" s="12"/>
      <c r="AI423" s="16"/>
      <c r="AJ423" s="16"/>
      <c r="AP423" s="17"/>
    </row>
    <row r="424" spans="13:42" s="4" customFormat="1" x14ac:dyDescent="0.2">
      <c r="M424" s="10"/>
      <c r="N424" s="10"/>
      <c r="S424" s="7"/>
      <c r="T424" s="7"/>
      <c r="W424" s="147"/>
      <c r="X424" s="147"/>
      <c r="Y424" s="11"/>
      <c r="Z424" s="11"/>
      <c r="AG424" s="12"/>
      <c r="AH424" s="12"/>
      <c r="AI424" s="16"/>
      <c r="AJ424" s="16"/>
      <c r="AP424" s="17"/>
    </row>
    <row r="425" spans="13:42" s="4" customFormat="1" x14ac:dyDescent="0.2">
      <c r="M425" s="10"/>
      <c r="N425" s="10"/>
      <c r="S425" s="7"/>
      <c r="T425" s="7"/>
      <c r="W425" s="147"/>
      <c r="X425" s="147"/>
      <c r="Y425" s="11"/>
      <c r="Z425" s="11"/>
      <c r="AG425" s="12"/>
      <c r="AH425" s="12"/>
      <c r="AI425" s="16"/>
      <c r="AJ425" s="16"/>
      <c r="AP425" s="17"/>
    </row>
    <row r="426" spans="13:42" s="4" customFormat="1" x14ac:dyDescent="0.2">
      <c r="M426" s="10"/>
      <c r="N426" s="10"/>
      <c r="S426" s="7"/>
      <c r="T426" s="7"/>
      <c r="W426" s="147"/>
      <c r="X426" s="147"/>
      <c r="Y426" s="11"/>
      <c r="Z426" s="11"/>
      <c r="AG426" s="12"/>
      <c r="AH426" s="12"/>
      <c r="AI426" s="16"/>
      <c r="AJ426" s="16"/>
      <c r="AP426" s="17"/>
    </row>
    <row r="427" spans="13:42" s="4" customFormat="1" x14ac:dyDescent="0.2">
      <c r="M427" s="10"/>
      <c r="N427" s="10"/>
      <c r="S427" s="7"/>
      <c r="T427" s="7"/>
      <c r="W427" s="147"/>
      <c r="X427" s="147"/>
      <c r="Y427" s="11"/>
      <c r="Z427" s="11"/>
      <c r="AG427" s="12"/>
      <c r="AH427" s="12"/>
      <c r="AI427" s="16"/>
      <c r="AJ427" s="16"/>
      <c r="AP427" s="17"/>
    </row>
    <row r="428" spans="13:42" s="4" customFormat="1" x14ac:dyDescent="0.2">
      <c r="M428" s="10"/>
      <c r="N428" s="10"/>
      <c r="S428" s="7"/>
      <c r="T428" s="7"/>
      <c r="W428" s="147"/>
      <c r="X428" s="147"/>
      <c r="Y428" s="11"/>
      <c r="Z428" s="11"/>
      <c r="AG428" s="12"/>
      <c r="AH428" s="12"/>
      <c r="AI428" s="16"/>
      <c r="AJ428" s="16"/>
      <c r="AP428" s="17"/>
    </row>
    <row r="429" spans="13:42" s="4" customFormat="1" x14ac:dyDescent="0.2">
      <c r="M429" s="10"/>
      <c r="N429" s="10"/>
      <c r="S429" s="7"/>
      <c r="T429" s="7"/>
      <c r="W429" s="147"/>
      <c r="X429" s="147"/>
      <c r="Y429" s="11"/>
      <c r="Z429" s="11"/>
      <c r="AG429" s="12"/>
      <c r="AH429" s="12"/>
      <c r="AI429" s="16"/>
      <c r="AJ429" s="16"/>
      <c r="AP429" s="17"/>
    </row>
    <row r="430" spans="13:42" s="4" customFormat="1" x14ac:dyDescent="0.2">
      <c r="M430" s="10"/>
      <c r="N430" s="10"/>
      <c r="S430" s="7"/>
      <c r="T430" s="7"/>
      <c r="W430" s="147"/>
      <c r="X430" s="147"/>
      <c r="Y430" s="11"/>
      <c r="Z430" s="11"/>
      <c r="AG430" s="12"/>
      <c r="AH430" s="12"/>
      <c r="AI430" s="16"/>
      <c r="AJ430" s="16"/>
      <c r="AP430" s="17"/>
    </row>
    <row r="431" spans="13:42" s="4" customFormat="1" x14ac:dyDescent="0.2">
      <c r="M431" s="10"/>
      <c r="N431" s="10"/>
      <c r="S431" s="7"/>
      <c r="T431" s="7"/>
      <c r="W431" s="147"/>
      <c r="X431" s="147"/>
      <c r="Y431" s="11"/>
      <c r="Z431" s="11"/>
      <c r="AG431" s="12"/>
      <c r="AH431" s="12"/>
      <c r="AI431" s="16"/>
      <c r="AJ431" s="16"/>
      <c r="AP431" s="17"/>
    </row>
    <row r="432" spans="13:42" s="4" customFormat="1" x14ac:dyDescent="0.2">
      <c r="M432" s="10"/>
      <c r="N432" s="10"/>
      <c r="S432" s="7"/>
      <c r="T432" s="7"/>
      <c r="W432" s="147"/>
      <c r="X432" s="147"/>
      <c r="Y432" s="11"/>
      <c r="Z432" s="11"/>
      <c r="AG432" s="12"/>
      <c r="AH432" s="12"/>
      <c r="AI432" s="16"/>
      <c r="AJ432" s="16"/>
      <c r="AP432" s="17"/>
    </row>
    <row r="433" spans="13:42" s="4" customFormat="1" x14ac:dyDescent="0.2">
      <c r="M433" s="10"/>
      <c r="N433" s="10"/>
      <c r="S433" s="7"/>
      <c r="T433" s="7"/>
      <c r="W433" s="147"/>
      <c r="X433" s="147"/>
      <c r="Y433" s="11"/>
      <c r="Z433" s="11"/>
      <c r="AG433" s="12"/>
      <c r="AH433" s="12"/>
      <c r="AI433" s="16"/>
      <c r="AJ433" s="16"/>
      <c r="AP433" s="17"/>
    </row>
    <row r="434" spans="13:42" s="4" customFormat="1" x14ac:dyDescent="0.2">
      <c r="M434" s="10"/>
      <c r="N434" s="10"/>
      <c r="S434" s="7"/>
      <c r="T434" s="7"/>
      <c r="W434" s="147"/>
      <c r="X434" s="147"/>
      <c r="Y434" s="11"/>
      <c r="Z434" s="11"/>
      <c r="AG434" s="12"/>
      <c r="AH434" s="12"/>
      <c r="AI434" s="16"/>
      <c r="AJ434" s="16"/>
      <c r="AP434" s="17"/>
    </row>
    <row r="435" spans="13:42" s="4" customFormat="1" x14ac:dyDescent="0.2">
      <c r="M435" s="10"/>
      <c r="N435" s="10"/>
      <c r="S435" s="7"/>
      <c r="T435" s="7"/>
      <c r="W435" s="147"/>
      <c r="X435" s="147"/>
      <c r="Y435" s="11"/>
      <c r="Z435" s="11"/>
      <c r="AG435" s="12"/>
      <c r="AH435" s="12"/>
      <c r="AI435" s="16"/>
      <c r="AJ435" s="16"/>
      <c r="AP435" s="17"/>
    </row>
    <row r="436" spans="13:42" s="4" customFormat="1" x14ac:dyDescent="0.2">
      <c r="M436" s="10"/>
      <c r="N436" s="10"/>
      <c r="S436" s="7"/>
      <c r="T436" s="7"/>
      <c r="W436" s="147"/>
      <c r="X436" s="147"/>
      <c r="Y436" s="11"/>
      <c r="Z436" s="11"/>
      <c r="AG436" s="12"/>
      <c r="AH436" s="12"/>
      <c r="AI436" s="16"/>
      <c r="AJ436" s="16"/>
      <c r="AP436" s="17"/>
    </row>
    <row r="437" spans="13:42" s="4" customFormat="1" x14ac:dyDescent="0.2">
      <c r="M437" s="10"/>
      <c r="N437" s="10"/>
      <c r="S437" s="7"/>
      <c r="T437" s="7"/>
      <c r="W437" s="147"/>
      <c r="X437" s="147"/>
      <c r="Y437" s="11"/>
      <c r="Z437" s="11"/>
      <c r="AG437" s="12"/>
      <c r="AH437" s="12"/>
      <c r="AI437" s="16"/>
      <c r="AJ437" s="16"/>
      <c r="AP437" s="17"/>
    </row>
    <row r="438" spans="13:42" s="4" customFormat="1" x14ac:dyDescent="0.2">
      <c r="M438" s="10"/>
      <c r="N438" s="10"/>
      <c r="S438" s="7"/>
      <c r="T438" s="7"/>
      <c r="W438" s="147"/>
      <c r="X438" s="147"/>
      <c r="Y438" s="11"/>
      <c r="Z438" s="11"/>
      <c r="AG438" s="12"/>
      <c r="AH438" s="12"/>
      <c r="AI438" s="16"/>
      <c r="AJ438" s="16"/>
      <c r="AP438" s="17"/>
    </row>
    <row r="439" spans="13:42" s="4" customFormat="1" x14ac:dyDescent="0.2">
      <c r="M439" s="10"/>
      <c r="N439" s="10"/>
      <c r="S439" s="7"/>
      <c r="T439" s="7"/>
      <c r="W439" s="147"/>
      <c r="X439" s="147"/>
      <c r="Y439" s="11"/>
      <c r="Z439" s="11"/>
      <c r="AG439" s="12"/>
      <c r="AH439" s="12"/>
      <c r="AI439" s="16"/>
      <c r="AJ439" s="16"/>
      <c r="AP439" s="17"/>
    </row>
    <row r="440" spans="13:42" s="4" customFormat="1" x14ac:dyDescent="0.2">
      <c r="M440" s="10"/>
      <c r="N440" s="10"/>
      <c r="S440" s="7"/>
      <c r="T440" s="7"/>
      <c r="W440" s="147"/>
      <c r="X440" s="147"/>
      <c r="Y440" s="11"/>
      <c r="Z440" s="11"/>
      <c r="AG440" s="12"/>
      <c r="AH440" s="12"/>
      <c r="AI440" s="16"/>
      <c r="AJ440" s="16"/>
      <c r="AP440" s="17"/>
    </row>
    <row r="441" spans="13:42" s="4" customFormat="1" x14ac:dyDescent="0.2">
      <c r="M441" s="10"/>
      <c r="N441" s="10"/>
      <c r="S441" s="7"/>
      <c r="T441" s="7"/>
      <c r="W441" s="147"/>
      <c r="X441" s="147"/>
      <c r="Y441" s="11"/>
      <c r="Z441" s="11"/>
      <c r="AG441" s="12"/>
      <c r="AH441" s="12"/>
      <c r="AI441" s="16"/>
      <c r="AJ441" s="16"/>
      <c r="AP441" s="17"/>
    </row>
    <row r="442" spans="13:42" s="4" customFormat="1" x14ac:dyDescent="0.2">
      <c r="M442" s="10"/>
      <c r="N442" s="10"/>
      <c r="S442" s="7"/>
      <c r="T442" s="7"/>
      <c r="W442" s="147"/>
      <c r="X442" s="147"/>
      <c r="Y442" s="11"/>
      <c r="Z442" s="11"/>
      <c r="AG442" s="12"/>
      <c r="AH442" s="12"/>
      <c r="AI442" s="16"/>
      <c r="AJ442" s="16"/>
      <c r="AP442" s="17"/>
    </row>
    <row r="443" spans="13:42" s="4" customFormat="1" x14ac:dyDescent="0.2">
      <c r="M443" s="10"/>
      <c r="N443" s="10"/>
      <c r="S443" s="7"/>
      <c r="T443" s="7"/>
      <c r="W443" s="147"/>
      <c r="X443" s="147"/>
      <c r="Y443" s="11"/>
      <c r="Z443" s="11"/>
      <c r="AG443" s="12"/>
      <c r="AH443" s="12"/>
      <c r="AI443" s="16"/>
      <c r="AJ443" s="16"/>
      <c r="AP443" s="17"/>
    </row>
    <row r="444" spans="13:42" s="4" customFormat="1" x14ac:dyDescent="0.2">
      <c r="M444" s="10"/>
      <c r="N444" s="10"/>
      <c r="S444" s="7"/>
      <c r="T444" s="7"/>
      <c r="W444" s="147"/>
      <c r="X444" s="147"/>
      <c r="Y444" s="11"/>
      <c r="Z444" s="11"/>
      <c r="AG444" s="12"/>
      <c r="AH444" s="12"/>
      <c r="AI444" s="16"/>
      <c r="AJ444" s="16"/>
      <c r="AP444" s="17"/>
    </row>
    <row r="445" spans="13:42" s="4" customFormat="1" x14ac:dyDescent="0.2">
      <c r="M445" s="10"/>
      <c r="N445" s="10"/>
      <c r="S445" s="7"/>
      <c r="T445" s="7"/>
      <c r="W445" s="147"/>
      <c r="X445" s="147"/>
      <c r="Y445" s="11"/>
      <c r="Z445" s="11"/>
      <c r="AG445" s="12"/>
      <c r="AH445" s="12"/>
      <c r="AI445" s="16"/>
      <c r="AJ445" s="16"/>
      <c r="AP445" s="17"/>
    </row>
    <row r="446" spans="13:42" s="4" customFormat="1" x14ac:dyDescent="0.2">
      <c r="M446" s="10"/>
      <c r="N446" s="10"/>
      <c r="S446" s="7"/>
      <c r="T446" s="7"/>
      <c r="W446" s="147"/>
      <c r="X446" s="147"/>
      <c r="Y446" s="11"/>
      <c r="Z446" s="11"/>
      <c r="AG446" s="12"/>
      <c r="AH446" s="12"/>
      <c r="AI446" s="16"/>
      <c r="AJ446" s="16"/>
      <c r="AP446" s="17"/>
    </row>
    <row r="447" spans="13:42" s="4" customFormat="1" x14ac:dyDescent="0.2">
      <c r="M447" s="10"/>
      <c r="N447" s="10"/>
      <c r="S447" s="7"/>
      <c r="T447" s="7"/>
      <c r="W447" s="147"/>
      <c r="X447" s="147"/>
      <c r="Y447" s="11"/>
      <c r="Z447" s="11"/>
      <c r="AG447" s="12"/>
      <c r="AH447" s="12"/>
      <c r="AI447" s="16"/>
      <c r="AJ447" s="16"/>
      <c r="AP447" s="17"/>
    </row>
    <row r="448" spans="13:42" s="4" customFormat="1" x14ac:dyDescent="0.2">
      <c r="M448" s="10"/>
      <c r="N448" s="10"/>
      <c r="S448" s="7"/>
      <c r="T448" s="7"/>
      <c r="W448" s="147"/>
      <c r="X448" s="147"/>
      <c r="Y448" s="11"/>
      <c r="Z448" s="11"/>
      <c r="AG448" s="12"/>
      <c r="AH448" s="12"/>
      <c r="AI448" s="16"/>
      <c r="AJ448" s="16"/>
      <c r="AP448" s="17"/>
    </row>
    <row r="449" spans="13:42" s="4" customFormat="1" x14ac:dyDescent="0.2">
      <c r="M449" s="10"/>
      <c r="N449" s="10"/>
      <c r="S449" s="7"/>
      <c r="T449" s="7"/>
      <c r="W449" s="147"/>
      <c r="X449" s="147"/>
      <c r="Y449" s="11"/>
      <c r="Z449" s="11"/>
      <c r="AG449" s="12"/>
      <c r="AH449" s="12"/>
      <c r="AI449" s="16"/>
      <c r="AJ449" s="16"/>
      <c r="AP449" s="17"/>
    </row>
    <row r="450" spans="13:42" s="4" customFormat="1" x14ac:dyDescent="0.2">
      <c r="M450" s="10"/>
      <c r="N450" s="10"/>
      <c r="S450" s="7"/>
      <c r="T450" s="7"/>
      <c r="W450" s="147"/>
      <c r="X450" s="147"/>
      <c r="Y450" s="11"/>
      <c r="Z450" s="11"/>
      <c r="AG450" s="12"/>
      <c r="AH450" s="12"/>
      <c r="AI450" s="16"/>
      <c r="AJ450" s="16"/>
      <c r="AP450" s="17"/>
    </row>
    <row r="451" spans="13:42" s="4" customFormat="1" x14ac:dyDescent="0.2">
      <c r="M451" s="10"/>
      <c r="N451" s="10"/>
      <c r="S451" s="7"/>
      <c r="T451" s="7"/>
      <c r="W451" s="147"/>
      <c r="X451" s="147"/>
      <c r="Y451" s="11"/>
      <c r="Z451" s="11"/>
      <c r="AG451" s="12"/>
      <c r="AH451" s="12"/>
      <c r="AI451" s="16"/>
      <c r="AJ451" s="16"/>
      <c r="AP451" s="17"/>
    </row>
    <row r="452" spans="13:42" s="4" customFormat="1" x14ac:dyDescent="0.2">
      <c r="M452" s="10"/>
      <c r="N452" s="10"/>
      <c r="S452" s="7"/>
      <c r="T452" s="7"/>
      <c r="W452" s="147"/>
      <c r="X452" s="147"/>
      <c r="Y452" s="11"/>
      <c r="Z452" s="11"/>
      <c r="AG452" s="12"/>
      <c r="AH452" s="12"/>
      <c r="AI452" s="16"/>
      <c r="AJ452" s="16"/>
      <c r="AP452" s="17"/>
    </row>
    <row r="453" spans="13:42" s="4" customFormat="1" x14ac:dyDescent="0.2">
      <c r="M453" s="10"/>
      <c r="N453" s="10"/>
      <c r="S453" s="7"/>
      <c r="T453" s="7"/>
      <c r="W453" s="147"/>
      <c r="X453" s="147"/>
      <c r="Y453" s="11"/>
      <c r="Z453" s="11"/>
      <c r="AG453" s="12"/>
      <c r="AH453" s="12"/>
      <c r="AI453" s="16"/>
      <c r="AJ453" s="16"/>
      <c r="AP453" s="17"/>
    </row>
    <row r="454" spans="13:42" s="4" customFormat="1" x14ac:dyDescent="0.2">
      <c r="M454" s="10"/>
      <c r="N454" s="10"/>
      <c r="S454" s="7"/>
      <c r="T454" s="7"/>
      <c r="W454" s="147"/>
      <c r="X454" s="147"/>
      <c r="Y454" s="11"/>
      <c r="Z454" s="11"/>
      <c r="AG454" s="12"/>
      <c r="AH454" s="12"/>
      <c r="AI454" s="16"/>
      <c r="AJ454" s="16"/>
      <c r="AP454" s="17"/>
    </row>
    <row r="455" spans="13:42" s="4" customFormat="1" x14ac:dyDescent="0.2">
      <c r="M455" s="10"/>
      <c r="N455" s="10"/>
      <c r="S455" s="7"/>
      <c r="T455" s="7"/>
      <c r="W455" s="147"/>
      <c r="X455" s="147"/>
      <c r="Y455" s="11"/>
      <c r="Z455" s="11"/>
      <c r="AG455" s="12"/>
      <c r="AH455" s="12"/>
      <c r="AI455" s="16"/>
      <c r="AJ455" s="16"/>
      <c r="AP455" s="17"/>
    </row>
    <row r="456" spans="13:42" s="4" customFormat="1" x14ac:dyDescent="0.2">
      <c r="M456" s="10"/>
      <c r="N456" s="10"/>
      <c r="S456" s="7"/>
      <c r="T456" s="7"/>
      <c r="W456" s="147"/>
      <c r="X456" s="147"/>
      <c r="Y456" s="11"/>
      <c r="Z456" s="11"/>
      <c r="AG456" s="12"/>
      <c r="AH456" s="12"/>
      <c r="AI456" s="16"/>
      <c r="AJ456" s="16"/>
      <c r="AP456" s="17"/>
    </row>
    <row r="457" spans="13:42" s="4" customFormat="1" x14ac:dyDescent="0.2">
      <c r="M457" s="10"/>
      <c r="N457" s="10"/>
      <c r="S457" s="7"/>
      <c r="T457" s="7"/>
      <c r="W457" s="147"/>
      <c r="X457" s="147"/>
      <c r="Y457" s="11"/>
      <c r="Z457" s="11"/>
      <c r="AG457" s="12"/>
      <c r="AH457" s="12"/>
      <c r="AI457" s="16"/>
      <c r="AJ457" s="16"/>
      <c r="AP457" s="17"/>
    </row>
    <row r="458" spans="13:42" s="4" customFormat="1" x14ac:dyDescent="0.2">
      <c r="M458" s="10"/>
      <c r="N458" s="10"/>
      <c r="S458" s="7"/>
      <c r="T458" s="7"/>
      <c r="W458" s="147"/>
      <c r="X458" s="147"/>
      <c r="Y458" s="11"/>
      <c r="Z458" s="11"/>
      <c r="AG458" s="12"/>
      <c r="AH458" s="12"/>
      <c r="AI458" s="16"/>
      <c r="AJ458" s="16"/>
      <c r="AP458" s="17"/>
    </row>
    <row r="459" spans="13:42" s="4" customFormat="1" x14ac:dyDescent="0.2">
      <c r="M459" s="10"/>
      <c r="N459" s="10"/>
      <c r="S459" s="7"/>
      <c r="T459" s="7"/>
      <c r="W459" s="147"/>
      <c r="X459" s="147"/>
      <c r="Y459" s="11"/>
      <c r="Z459" s="11"/>
      <c r="AG459" s="12"/>
      <c r="AH459" s="12"/>
      <c r="AI459" s="16"/>
      <c r="AJ459" s="16"/>
      <c r="AP459" s="17"/>
    </row>
    <row r="460" spans="13:42" s="4" customFormat="1" x14ac:dyDescent="0.2">
      <c r="M460" s="10"/>
      <c r="N460" s="10"/>
      <c r="S460" s="7"/>
      <c r="T460" s="7"/>
      <c r="W460" s="147"/>
      <c r="X460" s="147"/>
      <c r="Y460" s="11"/>
      <c r="Z460" s="11"/>
      <c r="AG460" s="12"/>
      <c r="AH460" s="12"/>
      <c r="AI460" s="16"/>
      <c r="AJ460" s="16"/>
      <c r="AP460" s="17"/>
    </row>
    <row r="461" spans="13:42" s="4" customFormat="1" x14ac:dyDescent="0.2">
      <c r="M461" s="10"/>
      <c r="N461" s="10"/>
      <c r="S461" s="7"/>
      <c r="T461" s="7"/>
      <c r="W461" s="147"/>
      <c r="X461" s="147"/>
      <c r="Y461" s="11"/>
      <c r="Z461" s="11"/>
      <c r="AG461" s="12"/>
      <c r="AH461" s="12"/>
      <c r="AI461" s="16"/>
      <c r="AJ461" s="16"/>
      <c r="AP461" s="17"/>
    </row>
    <row r="462" spans="13:42" s="4" customFormat="1" x14ac:dyDescent="0.2">
      <c r="M462" s="10"/>
      <c r="N462" s="10"/>
      <c r="S462" s="7"/>
      <c r="T462" s="7"/>
      <c r="W462" s="147"/>
      <c r="X462" s="147"/>
      <c r="Y462" s="11"/>
      <c r="Z462" s="11"/>
      <c r="AG462" s="12"/>
      <c r="AH462" s="12"/>
      <c r="AI462" s="16"/>
      <c r="AJ462" s="16"/>
      <c r="AP462" s="17"/>
    </row>
    <row r="463" spans="13:42" s="4" customFormat="1" x14ac:dyDescent="0.2">
      <c r="M463" s="10"/>
      <c r="N463" s="10"/>
      <c r="S463" s="7"/>
      <c r="T463" s="7"/>
      <c r="W463" s="147"/>
      <c r="X463" s="147"/>
      <c r="Y463" s="11"/>
      <c r="Z463" s="11"/>
      <c r="AG463" s="12"/>
      <c r="AH463" s="12"/>
      <c r="AI463" s="16"/>
      <c r="AJ463" s="16"/>
      <c r="AP463" s="17"/>
    </row>
    <row r="464" spans="13:42" s="4" customFormat="1" x14ac:dyDescent="0.2">
      <c r="M464" s="10"/>
      <c r="N464" s="10"/>
      <c r="S464" s="7"/>
      <c r="T464" s="7"/>
      <c r="W464" s="147"/>
      <c r="X464" s="147"/>
      <c r="Y464" s="11"/>
      <c r="Z464" s="11"/>
      <c r="AG464" s="12"/>
      <c r="AH464" s="12"/>
      <c r="AI464" s="16"/>
      <c r="AJ464" s="16"/>
      <c r="AP464" s="17"/>
    </row>
    <row r="465" spans="13:42" s="4" customFormat="1" x14ac:dyDescent="0.2">
      <c r="M465" s="10"/>
      <c r="N465" s="10"/>
      <c r="S465" s="7"/>
      <c r="T465" s="7"/>
      <c r="W465" s="147"/>
      <c r="X465" s="147"/>
      <c r="Y465" s="11"/>
      <c r="Z465" s="11"/>
      <c r="AG465" s="12"/>
      <c r="AH465" s="12"/>
      <c r="AI465" s="16"/>
      <c r="AJ465" s="16"/>
      <c r="AP465" s="17"/>
    </row>
    <row r="466" spans="13:42" s="4" customFormat="1" x14ac:dyDescent="0.2">
      <c r="M466" s="10"/>
      <c r="N466" s="10"/>
      <c r="S466" s="7"/>
      <c r="T466" s="7"/>
      <c r="W466" s="147"/>
      <c r="X466" s="147"/>
      <c r="Y466" s="11"/>
      <c r="Z466" s="11"/>
      <c r="AG466" s="12"/>
      <c r="AH466" s="12"/>
      <c r="AI466" s="16"/>
      <c r="AJ466" s="16"/>
      <c r="AP466" s="17"/>
    </row>
    <row r="467" spans="13:42" s="4" customFormat="1" x14ac:dyDescent="0.2">
      <c r="M467" s="10"/>
      <c r="N467" s="10"/>
      <c r="S467" s="7"/>
      <c r="T467" s="7"/>
      <c r="W467" s="147"/>
      <c r="X467" s="147"/>
      <c r="Y467" s="11"/>
      <c r="Z467" s="11"/>
      <c r="AG467" s="12"/>
      <c r="AH467" s="12"/>
      <c r="AI467" s="16"/>
      <c r="AJ467" s="16"/>
      <c r="AP467" s="17"/>
    </row>
    <row r="468" spans="13:42" s="4" customFormat="1" x14ac:dyDescent="0.2">
      <c r="M468" s="10"/>
      <c r="N468" s="10"/>
      <c r="S468" s="7"/>
      <c r="T468" s="7"/>
      <c r="W468" s="147"/>
      <c r="X468" s="147"/>
      <c r="Y468" s="11"/>
      <c r="Z468" s="11"/>
      <c r="AG468" s="12"/>
      <c r="AH468" s="12"/>
      <c r="AI468" s="16"/>
      <c r="AJ468" s="16"/>
      <c r="AP468" s="17"/>
    </row>
    <row r="469" spans="13:42" s="4" customFormat="1" x14ac:dyDescent="0.2">
      <c r="M469" s="10"/>
      <c r="N469" s="10"/>
      <c r="S469" s="7"/>
      <c r="T469" s="7"/>
      <c r="W469" s="147"/>
      <c r="X469" s="147"/>
      <c r="Y469" s="11"/>
      <c r="Z469" s="11"/>
      <c r="AG469" s="12"/>
      <c r="AH469" s="12"/>
      <c r="AI469" s="16"/>
      <c r="AJ469" s="16"/>
      <c r="AP469" s="17"/>
    </row>
    <row r="470" spans="13:42" s="4" customFormat="1" x14ac:dyDescent="0.2">
      <c r="M470" s="10"/>
      <c r="N470" s="10"/>
      <c r="S470" s="7"/>
      <c r="T470" s="7"/>
      <c r="W470" s="147"/>
      <c r="X470" s="147"/>
      <c r="Y470" s="11"/>
      <c r="Z470" s="11"/>
      <c r="AG470" s="12"/>
      <c r="AH470" s="12"/>
      <c r="AI470" s="16"/>
      <c r="AJ470" s="16"/>
      <c r="AP470" s="17"/>
    </row>
    <row r="471" spans="13:42" s="4" customFormat="1" x14ac:dyDescent="0.2">
      <c r="M471" s="10"/>
      <c r="N471" s="10"/>
      <c r="S471" s="7"/>
      <c r="T471" s="7"/>
      <c r="W471" s="147"/>
      <c r="X471" s="147"/>
      <c r="Y471" s="11"/>
      <c r="Z471" s="11"/>
      <c r="AG471" s="12"/>
      <c r="AH471" s="12"/>
      <c r="AI471" s="16"/>
      <c r="AJ471" s="16"/>
      <c r="AP471" s="17"/>
    </row>
    <row r="472" spans="13:42" s="4" customFormat="1" x14ac:dyDescent="0.2">
      <c r="M472" s="10"/>
      <c r="N472" s="10"/>
      <c r="S472" s="7"/>
      <c r="T472" s="7"/>
      <c r="W472" s="147"/>
      <c r="X472" s="147"/>
      <c r="Y472" s="11"/>
      <c r="Z472" s="11"/>
      <c r="AG472" s="12"/>
      <c r="AH472" s="12"/>
      <c r="AI472" s="16"/>
      <c r="AJ472" s="16"/>
      <c r="AP472" s="17"/>
    </row>
    <row r="473" spans="13:42" s="4" customFormat="1" x14ac:dyDescent="0.2">
      <c r="M473" s="10"/>
      <c r="N473" s="10"/>
      <c r="S473" s="7"/>
      <c r="T473" s="7"/>
      <c r="W473" s="147"/>
      <c r="X473" s="147"/>
      <c r="Y473" s="11"/>
      <c r="Z473" s="11"/>
      <c r="AG473" s="12"/>
      <c r="AH473" s="12"/>
      <c r="AI473" s="16"/>
      <c r="AJ473" s="16"/>
      <c r="AP473" s="17"/>
    </row>
    <row r="474" spans="13:42" s="4" customFormat="1" x14ac:dyDescent="0.2">
      <c r="M474" s="10"/>
      <c r="N474" s="10"/>
      <c r="S474" s="7"/>
      <c r="T474" s="7"/>
      <c r="W474" s="147"/>
      <c r="X474" s="147"/>
      <c r="Y474" s="11"/>
      <c r="Z474" s="11"/>
      <c r="AG474" s="12"/>
      <c r="AH474" s="12"/>
      <c r="AI474" s="16"/>
      <c r="AJ474" s="16"/>
      <c r="AP474" s="17"/>
    </row>
    <row r="475" spans="13:42" s="4" customFormat="1" x14ac:dyDescent="0.2">
      <c r="M475" s="10"/>
      <c r="N475" s="10"/>
      <c r="S475" s="7"/>
      <c r="T475" s="7"/>
      <c r="W475" s="147"/>
      <c r="X475" s="147"/>
      <c r="Y475" s="11"/>
      <c r="Z475" s="11"/>
      <c r="AG475" s="12"/>
      <c r="AH475" s="12"/>
      <c r="AI475" s="16"/>
      <c r="AJ475" s="16"/>
      <c r="AP475" s="17"/>
    </row>
    <row r="476" spans="13:42" s="4" customFormat="1" x14ac:dyDescent="0.2">
      <c r="M476" s="10"/>
      <c r="N476" s="10"/>
      <c r="S476" s="7"/>
      <c r="T476" s="7"/>
      <c r="W476" s="147"/>
      <c r="X476" s="147"/>
      <c r="Y476" s="11"/>
      <c r="Z476" s="11"/>
      <c r="AG476" s="12"/>
      <c r="AH476" s="12"/>
      <c r="AI476" s="16"/>
      <c r="AJ476" s="16"/>
      <c r="AP476" s="17"/>
    </row>
    <row r="477" spans="13:42" s="4" customFormat="1" x14ac:dyDescent="0.2">
      <c r="M477" s="10"/>
      <c r="N477" s="10"/>
      <c r="S477" s="7"/>
      <c r="T477" s="7"/>
      <c r="W477" s="147"/>
      <c r="X477" s="147"/>
      <c r="Y477" s="11"/>
      <c r="Z477" s="11"/>
      <c r="AG477" s="12"/>
      <c r="AH477" s="12"/>
      <c r="AI477" s="16"/>
      <c r="AJ477" s="16"/>
      <c r="AP477" s="17"/>
    </row>
    <row r="478" spans="13:42" s="4" customFormat="1" x14ac:dyDescent="0.2">
      <c r="M478" s="10"/>
      <c r="N478" s="10"/>
      <c r="S478" s="7"/>
      <c r="T478" s="7"/>
      <c r="W478" s="147"/>
      <c r="X478" s="147"/>
      <c r="Y478" s="11"/>
      <c r="Z478" s="11"/>
      <c r="AG478" s="12"/>
      <c r="AH478" s="12"/>
      <c r="AI478" s="16"/>
      <c r="AJ478" s="16"/>
      <c r="AP478" s="17"/>
    </row>
    <row r="479" spans="13:42" s="4" customFormat="1" x14ac:dyDescent="0.2">
      <c r="M479" s="10"/>
      <c r="N479" s="10"/>
      <c r="S479" s="7"/>
      <c r="T479" s="7"/>
      <c r="W479" s="147"/>
      <c r="X479" s="147"/>
      <c r="Y479" s="11"/>
      <c r="Z479" s="11"/>
      <c r="AG479" s="12"/>
      <c r="AH479" s="12"/>
      <c r="AI479" s="16"/>
      <c r="AJ479" s="16"/>
      <c r="AP479" s="17"/>
    </row>
    <row r="480" spans="13:42" s="4" customFormat="1" x14ac:dyDescent="0.2">
      <c r="M480" s="10"/>
      <c r="N480" s="10"/>
      <c r="S480" s="7"/>
      <c r="T480" s="7"/>
      <c r="W480" s="147"/>
      <c r="X480" s="147"/>
      <c r="Y480" s="11"/>
      <c r="Z480" s="11"/>
      <c r="AG480" s="12"/>
      <c r="AH480" s="12"/>
      <c r="AI480" s="16"/>
      <c r="AJ480" s="16"/>
      <c r="AP480" s="17"/>
    </row>
    <row r="481" spans="13:42" s="4" customFormat="1" x14ac:dyDescent="0.2">
      <c r="M481" s="10"/>
      <c r="N481" s="10"/>
      <c r="S481" s="7"/>
      <c r="T481" s="7"/>
      <c r="W481" s="147"/>
      <c r="X481" s="147"/>
      <c r="Y481" s="11"/>
      <c r="Z481" s="11"/>
      <c r="AG481" s="12"/>
      <c r="AH481" s="12"/>
      <c r="AI481" s="16"/>
      <c r="AJ481" s="16"/>
      <c r="AP481" s="17"/>
    </row>
    <row r="482" spans="13:42" s="4" customFormat="1" x14ac:dyDescent="0.2">
      <c r="M482" s="10"/>
      <c r="N482" s="10"/>
      <c r="S482" s="7"/>
      <c r="T482" s="7"/>
      <c r="W482" s="147"/>
      <c r="X482" s="147"/>
      <c r="Y482" s="11"/>
      <c r="Z482" s="11"/>
      <c r="AG482" s="12"/>
      <c r="AH482" s="12"/>
      <c r="AI482" s="16"/>
      <c r="AJ482" s="16"/>
      <c r="AP482" s="17"/>
    </row>
    <row r="483" spans="13:42" s="4" customFormat="1" x14ac:dyDescent="0.2">
      <c r="M483" s="10"/>
      <c r="N483" s="10"/>
      <c r="S483" s="7"/>
      <c r="T483" s="7"/>
      <c r="W483" s="147"/>
      <c r="X483" s="147"/>
      <c r="Y483" s="11"/>
      <c r="Z483" s="11"/>
      <c r="AG483" s="12"/>
      <c r="AH483" s="12"/>
      <c r="AI483" s="16"/>
      <c r="AJ483" s="16"/>
      <c r="AP483" s="17"/>
    </row>
    <row r="484" spans="13:42" s="4" customFormat="1" x14ac:dyDescent="0.2">
      <c r="M484" s="10"/>
      <c r="N484" s="10"/>
      <c r="S484" s="7"/>
      <c r="T484" s="7"/>
      <c r="W484" s="147"/>
      <c r="X484" s="147"/>
      <c r="Y484" s="11"/>
      <c r="Z484" s="11"/>
      <c r="AG484" s="12"/>
      <c r="AH484" s="12"/>
      <c r="AI484" s="16"/>
      <c r="AJ484" s="16"/>
      <c r="AP484" s="17"/>
    </row>
    <row r="485" spans="13:42" s="4" customFormat="1" x14ac:dyDescent="0.2">
      <c r="M485" s="10"/>
      <c r="N485" s="10"/>
      <c r="S485" s="7"/>
      <c r="T485" s="7"/>
      <c r="W485" s="147"/>
      <c r="X485" s="147"/>
      <c r="Y485" s="11"/>
      <c r="Z485" s="11"/>
      <c r="AG485" s="12"/>
      <c r="AH485" s="12"/>
      <c r="AI485" s="16"/>
      <c r="AJ485" s="16"/>
      <c r="AP485" s="17"/>
    </row>
    <row r="486" spans="13:42" s="4" customFormat="1" x14ac:dyDescent="0.2">
      <c r="M486" s="10"/>
      <c r="N486" s="10"/>
      <c r="S486" s="7"/>
      <c r="T486" s="7"/>
      <c r="W486" s="147"/>
      <c r="X486" s="147"/>
      <c r="Y486" s="11"/>
      <c r="Z486" s="11"/>
      <c r="AG486" s="12"/>
      <c r="AH486" s="12"/>
      <c r="AI486" s="16"/>
      <c r="AJ486" s="16"/>
      <c r="AP486" s="17"/>
    </row>
    <row r="487" spans="13:42" s="4" customFormat="1" x14ac:dyDescent="0.2">
      <c r="M487" s="10"/>
      <c r="N487" s="10"/>
      <c r="S487" s="7"/>
      <c r="T487" s="7"/>
      <c r="W487" s="147"/>
      <c r="X487" s="147"/>
      <c r="Y487" s="11"/>
      <c r="Z487" s="11"/>
      <c r="AG487" s="12"/>
      <c r="AH487" s="12"/>
      <c r="AI487" s="16"/>
      <c r="AJ487" s="16"/>
      <c r="AP487" s="17"/>
    </row>
    <row r="488" spans="13:42" s="4" customFormat="1" x14ac:dyDescent="0.2">
      <c r="M488" s="10"/>
      <c r="N488" s="10"/>
      <c r="S488" s="7"/>
      <c r="T488" s="7"/>
      <c r="W488" s="147"/>
      <c r="X488" s="147"/>
      <c r="Y488" s="11"/>
      <c r="Z488" s="11"/>
      <c r="AG488" s="12"/>
      <c r="AH488" s="12"/>
      <c r="AI488" s="16"/>
      <c r="AJ488" s="16"/>
      <c r="AP488" s="17"/>
    </row>
    <row r="489" spans="13:42" s="4" customFormat="1" x14ac:dyDescent="0.2">
      <c r="M489" s="10"/>
      <c r="N489" s="10"/>
      <c r="S489" s="7"/>
      <c r="T489" s="7"/>
      <c r="W489" s="147"/>
      <c r="X489" s="147"/>
      <c r="Y489" s="11"/>
      <c r="Z489" s="11"/>
      <c r="AG489" s="12"/>
      <c r="AH489" s="12"/>
      <c r="AI489" s="16"/>
      <c r="AJ489" s="16"/>
      <c r="AP489" s="17"/>
    </row>
    <row r="490" spans="13:42" s="4" customFormat="1" x14ac:dyDescent="0.2">
      <c r="M490" s="10"/>
      <c r="N490" s="10"/>
      <c r="S490" s="7"/>
      <c r="T490" s="7"/>
      <c r="W490" s="147"/>
      <c r="X490" s="147"/>
      <c r="Y490" s="11"/>
      <c r="Z490" s="11"/>
      <c r="AG490" s="12"/>
      <c r="AH490" s="12"/>
      <c r="AI490" s="16"/>
      <c r="AJ490" s="16"/>
      <c r="AP490" s="17"/>
    </row>
    <row r="491" spans="13:42" s="4" customFormat="1" x14ac:dyDescent="0.2">
      <c r="M491" s="10"/>
      <c r="N491" s="10"/>
      <c r="S491" s="7"/>
      <c r="T491" s="7"/>
      <c r="W491" s="147"/>
      <c r="X491" s="147"/>
      <c r="Y491" s="11"/>
      <c r="Z491" s="11"/>
      <c r="AG491" s="12"/>
      <c r="AH491" s="12"/>
      <c r="AI491" s="16"/>
      <c r="AJ491" s="16"/>
      <c r="AP491" s="17"/>
    </row>
    <row r="492" spans="13:42" s="4" customFormat="1" x14ac:dyDescent="0.2">
      <c r="M492" s="10"/>
      <c r="N492" s="10"/>
      <c r="S492" s="7"/>
      <c r="T492" s="7"/>
      <c r="W492" s="147"/>
      <c r="X492" s="147"/>
      <c r="Y492" s="11"/>
      <c r="Z492" s="11"/>
      <c r="AG492" s="12"/>
      <c r="AH492" s="12"/>
      <c r="AI492" s="16"/>
      <c r="AJ492" s="16"/>
      <c r="AP492" s="17"/>
    </row>
    <row r="493" spans="13:42" s="4" customFormat="1" x14ac:dyDescent="0.2">
      <c r="M493" s="10"/>
      <c r="N493" s="10"/>
      <c r="S493" s="7"/>
      <c r="T493" s="7"/>
      <c r="W493" s="147"/>
      <c r="X493" s="147"/>
      <c r="Y493" s="11"/>
      <c r="Z493" s="11"/>
      <c r="AG493" s="12"/>
      <c r="AH493" s="12"/>
      <c r="AI493" s="16"/>
      <c r="AJ493" s="16"/>
      <c r="AP493" s="17"/>
    </row>
    <row r="494" spans="13:42" s="4" customFormat="1" x14ac:dyDescent="0.2">
      <c r="M494" s="10"/>
      <c r="N494" s="10"/>
      <c r="S494" s="7"/>
      <c r="T494" s="7"/>
      <c r="W494" s="147"/>
      <c r="X494" s="147"/>
      <c r="Y494" s="11"/>
      <c r="Z494" s="11"/>
      <c r="AG494" s="12"/>
      <c r="AH494" s="12"/>
      <c r="AI494" s="16"/>
      <c r="AJ494" s="16"/>
      <c r="AP494" s="17"/>
    </row>
    <row r="495" spans="13:42" s="4" customFormat="1" x14ac:dyDescent="0.2">
      <c r="M495" s="10"/>
      <c r="N495" s="10"/>
      <c r="S495" s="7"/>
      <c r="T495" s="7"/>
      <c r="W495" s="147"/>
      <c r="X495" s="147"/>
      <c r="Y495" s="11"/>
      <c r="Z495" s="11"/>
      <c r="AG495" s="12"/>
      <c r="AH495" s="12"/>
      <c r="AI495" s="16"/>
      <c r="AJ495" s="16"/>
      <c r="AP495" s="17"/>
    </row>
    <row r="496" spans="13:42" s="4" customFormat="1" x14ac:dyDescent="0.2">
      <c r="M496" s="10"/>
      <c r="N496" s="10"/>
      <c r="S496" s="7"/>
      <c r="T496" s="7"/>
      <c r="W496" s="147"/>
      <c r="X496" s="147"/>
      <c r="Y496" s="11"/>
      <c r="Z496" s="11"/>
      <c r="AG496" s="12"/>
      <c r="AH496" s="12"/>
      <c r="AI496" s="16"/>
      <c r="AJ496" s="16"/>
      <c r="AP496" s="17"/>
    </row>
    <row r="497" spans="13:42" s="4" customFormat="1" x14ac:dyDescent="0.2">
      <c r="M497" s="10"/>
      <c r="N497" s="10"/>
      <c r="S497" s="7"/>
      <c r="T497" s="7"/>
      <c r="W497" s="147"/>
      <c r="X497" s="147"/>
      <c r="Y497" s="11"/>
      <c r="Z497" s="11"/>
      <c r="AG497" s="12"/>
      <c r="AH497" s="12"/>
      <c r="AI497" s="16"/>
      <c r="AJ497" s="16"/>
      <c r="AP497" s="17"/>
    </row>
    <row r="498" spans="13:42" s="4" customFormat="1" x14ac:dyDescent="0.2">
      <c r="M498" s="10"/>
      <c r="N498" s="10"/>
      <c r="S498" s="7"/>
      <c r="T498" s="7"/>
      <c r="W498" s="147"/>
      <c r="X498" s="147"/>
      <c r="Y498" s="11"/>
      <c r="Z498" s="11"/>
      <c r="AG498" s="12"/>
      <c r="AH498" s="12"/>
      <c r="AI498" s="16"/>
      <c r="AJ498" s="16"/>
      <c r="AP498" s="17"/>
    </row>
    <row r="499" spans="13:42" s="4" customFormat="1" x14ac:dyDescent="0.2">
      <c r="M499" s="10"/>
      <c r="N499" s="10"/>
      <c r="S499" s="7"/>
      <c r="T499" s="7"/>
      <c r="W499" s="147"/>
      <c r="X499" s="147"/>
      <c r="Y499" s="11"/>
      <c r="Z499" s="11"/>
      <c r="AG499" s="12"/>
      <c r="AH499" s="12"/>
      <c r="AI499" s="16"/>
      <c r="AJ499" s="16"/>
      <c r="AP499" s="17"/>
    </row>
    <row r="500" spans="13:42" s="4" customFormat="1" x14ac:dyDescent="0.2">
      <c r="M500" s="10"/>
      <c r="N500" s="10"/>
      <c r="S500" s="7"/>
      <c r="T500" s="7"/>
      <c r="W500" s="147"/>
      <c r="X500" s="147"/>
      <c r="Y500" s="11"/>
      <c r="Z500" s="11"/>
      <c r="AG500" s="12"/>
      <c r="AH500" s="12"/>
      <c r="AI500" s="16"/>
      <c r="AJ500" s="16"/>
      <c r="AP500" s="17"/>
    </row>
    <row r="501" spans="13:42" s="4" customFormat="1" x14ac:dyDescent="0.2">
      <c r="M501" s="10"/>
      <c r="N501" s="10"/>
      <c r="S501" s="7"/>
      <c r="T501" s="7"/>
      <c r="W501" s="147"/>
      <c r="X501" s="147"/>
      <c r="Y501" s="11"/>
      <c r="Z501" s="11"/>
      <c r="AG501" s="12"/>
      <c r="AH501" s="12"/>
      <c r="AI501" s="16"/>
      <c r="AJ501" s="16"/>
      <c r="AP501" s="17"/>
    </row>
    <row r="502" spans="13:42" s="4" customFormat="1" x14ac:dyDescent="0.2">
      <c r="M502" s="10"/>
      <c r="N502" s="10"/>
      <c r="S502" s="7"/>
      <c r="T502" s="7"/>
      <c r="W502" s="147"/>
      <c r="X502" s="147"/>
      <c r="Y502" s="11"/>
      <c r="Z502" s="11"/>
      <c r="AG502" s="12"/>
      <c r="AH502" s="12"/>
      <c r="AI502" s="16"/>
      <c r="AJ502" s="16"/>
      <c r="AP502" s="17"/>
    </row>
    <row r="503" spans="13:42" s="4" customFormat="1" x14ac:dyDescent="0.2">
      <c r="M503" s="10"/>
      <c r="N503" s="10"/>
      <c r="S503" s="7"/>
      <c r="T503" s="7"/>
      <c r="W503" s="147"/>
      <c r="X503" s="147"/>
      <c r="Y503" s="11"/>
      <c r="Z503" s="11"/>
      <c r="AG503" s="12"/>
      <c r="AH503" s="12"/>
      <c r="AI503" s="16"/>
      <c r="AJ503" s="16"/>
      <c r="AP503" s="17"/>
    </row>
    <row r="504" spans="13:42" s="4" customFormat="1" x14ac:dyDescent="0.2">
      <c r="M504" s="10"/>
      <c r="N504" s="10"/>
      <c r="S504" s="7"/>
      <c r="T504" s="7"/>
      <c r="W504" s="147"/>
      <c r="X504" s="147"/>
      <c r="Y504" s="11"/>
      <c r="Z504" s="11"/>
      <c r="AG504" s="12"/>
      <c r="AH504" s="12"/>
      <c r="AI504" s="16"/>
      <c r="AJ504" s="16"/>
      <c r="AP504" s="17"/>
    </row>
    <row r="505" spans="13:42" s="4" customFormat="1" x14ac:dyDescent="0.2">
      <c r="M505" s="10"/>
      <c r="N505" s="10"/>
      <c r="S505" s="7"/>
      <c r="T505" s="7"/>
      <c r="W505" s="147"/>
      <c r="X505" s="147"/>
      <c r="Y505" s="11"/>
      <c r="Z505" s="11"/>
      <c r="AG505" s="12"/>
      <c r="AH505" s="12"/>
      <c r="AI505" s="16"/>
      <c r="AJ505" s="16"/>
      <c r="AP505" s="17"/>
    </row>
    <row r="506" spans="13:42" s="4" customFormat="1" x14ac:dyDescent="0.2">
      <c r="M506" s="10"/>
      <c r="N506" s="10"/>
      <c r="S506" s="7"/>
      <c r="T506" s="7"/>
      <c r="W506" s="147"/>
      <c r="X506" s="147"/>
      <c r="Y506" s="11"/>
      <c r="Z506" s="11"/>
      <c r="AG506" s="12"/>
      <c r="AH506" s="12"/>
      <c r="AI506" s="16"/>
      <c r="AJ506" s="16"/>
      <c r="AP506" s="17"/>
    </row>
    <row r="507" spans="13:42" s="4" customFormat="1" x14ac:dyDescent="0.2">
      <c r="M507" s="10"/>
      <c r="N507" s="10"/>
      <c r="S507" s="7"/>
      <c r="T507" s="7"/>
      <c r="W507" s="147"/>
      <c r="X507" s="147"/>
      <c r="Y507" s="11"/>
      <c r="Z507" s="11"/>
      <c r="AG507" s="12"/>
      <c r="AH507" s="12"/>
      <c r="AI507" s="16"/>
      <c r="AJ507" s="16"/>
      <c r="AP507" s="17"/>
    </row>
    <row r="508" spans="13:42" s="4" customFormat="1" x14ac:dyDescent="0.2">
      <c r="M508" s="10"/>
      <c r="N508" s="10"/>
      <c r="S508" s="7"/>
      <c r="T508" s="7"/>
      <c r="W508" s="147"/>
      <c r="X508" s="147"/>
      <c r="Y508" s="11"/>
      <c r="Z508" s="11"/>
      <c r="AG508" s="12"/>
      <c r="AH508" s="12"/>
      <c r="AI508" s="16"/>
      <c r="AJ508" s="16"/>
      <c r="AP508" s="17"/>
    </row>
    <row r="509" spans="13:42" s="4" customFormat="1" x14ac:dyDescent="0.2">
      <c r="M509" s="10"/>
      <c r="N509" s="10"/>
      <c r="S509" s="7"/>
      <c r="T509" s="7"/>
      <c r="W509" s="147"/>
      <c r="X509" s="147"/>
      <c r="Y509" s="11"/>
      <c r="Z509" s="11"/>
      <c r="AG509" s="12"/>
      <c r="AH509" s="12"/>
      <c r="AI509" s="16"/>
      <c r="AJ509" s="16"/>
      <c r="AP509" s="17"/>
    </row>
    <row r="510" spans="13:42" s="4" customFormat="1" x14ac:dyDescent="0.2">
      <c r="M510" s="10"/>
      <c r="N510" s="10"/>
      <c r="S510" s="7"/>
      <c r="T510" s="7"/>
      <c r="W510" s="147"/>
      <c r="X510" s="147"/>
      <c r="Y510" s="11"/>
      <c r="Z510" s="11"/>
      <c r="AG510" s="12"/>
      <c r="AH510" s="12"/>
      <c r="AI510" s="16"/>
      <c r="AJ510" s="16"/>
      <c r="AP510" s="17"/>
    </row>
    <row r="511" spans="13:42" s="4" customFormat="1" x14ac:dyDescent="0.2">
      <c r="M511" s="10"/>
      <c r="N511" s="10"/>
      <c r="S511" s="7"/>
      <c r="T511" s="7"/>
      <c r="W511" s="147"/>
      <c r="X511" s="147"/>
      <c r="Y511" s="11"/>
      <c r="Z511" s="11"/>
      <c r="AG511" s="12"/>
      <c r="AH511" s="12"/>
      <c r="AI511" s="16"/>
      <c r="AJ511" s="16"/>
      <c r="AP511" s="17"/>
    </row>
    <row r="512" spans="13:42" s="4" customFormat="1" x14ac:dyDescent="0.2">
      <c r="M512" s="10"/>
      <c r="N512" s="10"/>
      <c r="S512" s="7"/>
      <c r="T512" s="7"/>
      <c r="W512" s="147"/>
      <c r="X512" s="147"/>
      <c r="Y512" s="11"/>
      <c r="Z512" s="11"/>
      <c r="AG512" s="12"/>
      <c r="AH512" s="12"/>
      <c r="AI512" s="16"/>
      <c r="AJ512" s="16"/>
      <c r="AP512" s="17"/>
    </row>
    <row r="513" spans="13:42" s="4" customFormat="1" x14ac:dyDescent="0.2">
      <c r="M513" s="10"/>
      <c r="N513" s="10"/>
      <c r="S513" s="7"/>
      <c r="T513" s="7"/>
      <c r="W513" s="147"/>
      <c r="X513" s="147"/>
      <c r="Y513" s="11"/>
      <c r="Z513" s="11"/>
      <c r="AG513" s="12"/>
      <c r="AH513" s="12"/>
      <c r="AI513" s="16"/>
      <c r="AJ513" s="16"/>
      <c r="AP513" s="17"/>
    </row>
    <row r="514" spans="13:42" s="4" customFormat="1" x14ac:dyDescent="0.2">
      <c r="M514" s="10"/>
      <c r="N514" s="10"/>
      <c r="S514" s="7"/>
      <c r="T514" s="7"/>
      <c r="W514" s="147"/>
      <c r="X514" s="147"/>
      <c r="Y514" s="11"/>
      <c r="Z514" s="11"/>
      <c r="AG514" s="12"/>
      <c r="AH514" s="12"/>
      <c r="AI514" s="16"/>
      <c r="AJ514" s="16"/>
      <c r="AP514" s="17"/>
    </row>
    <row r="515" spans="13:42" s="4" customFormat="1" x14ac:dyDescent="0.2">
      <c r="M515" s="10"/>
      <c r="N515" s="10"/>
      <c r="S515" s="7"/>
      <c r="T515" s="7"/>
      <c r="W515" s="147"/>
      <c r="X515" s="147"/>
      <c r="Y515" s="11"/>
      <c r="Z515" s="11"/>
      <c r="AG515" s="12"/>
      <c r="AH515" s="12"/>
      <c r="AI515" s="16"/>
      <c r="AJ515" s="16"/>
      <c r="AP515" s="17"/>
    </row>
    <row r="516" spans="13:42" s="4" customFormat="1" x14ac:dyDescent="0.2">
      <c r="M516" s="10"/>
      <c r="N516" s="10"/>
      <c r="S516" s="7"/>
      <c r="T516" s="7"/>
      <c r="W516" s="147"/>
      <c r="X516" s="147"/>
      <c r="Y516" s="11"/>
      <c r="Z516" s="11"/>
      <c r="AG516" s="12"/>
      <c r="AH516" s="12"/>
      <c r="AI516" s="16"/>
      <c r="AJ516" s="16"/>
      <c r="AP516" s="17"/>
    </row>
    <row r="517" spans="13:42" s="4" customFormat="1" x14ac:dyDescent="0.2">
      <c r="M517" s="10"/>
      <c r="N517" s="10"/>
      <c r="S517" s="7"/>
      <c r="T517" s="7"/>
      <c r="W517" s="147"/>
      <c r="X517" s="147"/>
      <c r="Y517" s="11"/>
      <c r="Z517" s="11"/>
      <c r="AG517" s="12"/>
      <c r="AH517" s="12"/>
      <c r="AI517" s="16"/>
      <c r="AJ517" s="16"/>
      <c r="AP517" s="17"/>
    </row>
    <row r="518" spans="13:42" s="4" customFormat="1" x14ac:dyDescent="0.2">
      <c r="M518" s="10"/>
      <c r="N518" s="10"/>
      <c r="S518" s="7"/>
      <c r="T518" s="7"/>
      <c r="W518" s="147"/>
      <c r="X518" s="147"/>
      <c r="Y518" s="11"/>
      <c r="Z518" s="11"/>
      <c r="AG518" s="12"/>
      <c r="AH518" s="12"/>
      <c r="AI518" s="16"/>
      <c r="AJ518" s="16"/>
      <c r="AP518" s="17"/>
    </row>
    <row r="519" spans="13:42" s="4" customFormat="1" x14ac:dyDescent="0.2">
      <c r="M519" s="10"/>
      <c r="N519" s="10"/>
      <c r="S519" s="7"/>
      <c r="T519" s="7"/>
      <c r="W519" s="147"/>
      <c r="X519" s="147"/>
      <c r="Y519" s="11"/>
      <c r="Z519" s="11"/>
      <c r="AG519" s="12"/>
      <c r="AH519" s="12"/>
      <c r="AI519" s="16"/>
      <c r="AJ519" s="16"/>
      <c r="AP519" s="17"/>
    </row>
    <row r="520" spans="13:42" s="4" customFormat="1" x14ac:dyDescent="0.2">
      <c r="M520" s="10"/>
      <c r="N520" s="10"/>
      <c r="S520" s="7"/>
      <c r="T520" s="7"/>
      <c r="W520" s="147"/>
      <c r="X520" s="147"/>
      <c r="Y520" s="11"/>
      <c r="Z520" s="11"/>
      <c r="AG520" s="12"/>
      <c r="AH520" s="12"/>
      <c r="AI520" s="16"/>
      <c r="AJ520" s="16"/>
      <c r="AP520" s="17"/>
    </row>
    <row r="521" spans="13:42" s="4" customFormat="1" x14ac:dyDescent="0.2">
      <c r="M521" s="10"/>
      <c r="N521" s="10"/>
      <c r="S521" s="7"/>
      <c r="T521" s="7"/>
      <c r="W521" s="147"/>
      <c r="X521" s="147"/>
      <c r="Y521" s="11"/>
      <c r="Z521" s="11"/>
      <c r="AG521" s="12"/>
      <c r="AH521" s="12"/>
      <c r="AI521" s="16"/>
      <c r="AJ521" s="16"/>
      <c r="AP521" s="17"/>
    </row>
    <row r="522" spans="13:42" s="4" customFormat="1" x14ac:dyDescent="0.2">
      <c r="M522" s="10"/>
      <c r="N522" s="10"/>
      <c r="S522" s="7"/>
      <c r="T522" s="7"/>
      <c r="W522" s="147"/>
      <c r="X522" s="147"/>
      <c r="Y522" s="11"/>
      <c r="Z522" s="11"/>
      <c r="AG522" s="12"/>
      <c r="AH522" s="12"/>
      <c r="AI522" s="16"/>
      <c r="AJ522" s="16"/>
      <c r="AP522" s="17"/>
    </row>
    <row r="523" spans="13:42" s="4" customFormat="1" x14ac:dyDescent="0.2">
      <c r="M523" s="10"/>
      <c r="N523" s="10"/>
      <c r="S523" s="7"/>
      <c r="T523" s="7"/>
      <c r="W523" s="147"/>
      <c r="X523" s="147"/>
      <c r="Y523" s="11"/>
      <c r="Z523" s="11"/>
      <c r="AG523" s="12"/>
      <c r="AH523" s="12"/>
      <c r="AI523" s="16"/>
      <c r="AJ523" s="16"/>
      <c r="AP523" s="17"/>
    </row>
    <row r="524" spans="13:42" s="4" customFormat="1" x14ac:dyDescent="0.2">
      <c r="M524" s="10"/>
      <c r="N524" s="10"/>
      <c r="S524" s="7"/>
      <c r="T524" s="7"/>
      <c r="W524" s="147"/>
      <c r="X524" s="147"/>
      <c r="Y524" s="11"/>
      <c r="Z524" s="11"/>
      <c r="AG524" s="12"/>
      <c r="AH524" s="12"/>
      <c r="AI524" s="16"/>
      <c r="AJ524" s="16"/>
      <c r="AP524" s="17"/>
    </row>
    <row r="525" spans="13:42" s="4" customFormat="1" x14ac:dyDescent="0.2">
      <c r="M525" s="10"/>
      <c r="N525" s="10"/>
      <c r="S525" s="7"/>
      <c r="T525" s="7"/>
      <c r="W525" s="147"/>
      <c r="X525" s="147"/>
      <c r="Y525" s="11"/>
      <c r="Z525" s="11"/>
      <c r="AG525" s="12"/>
      <c r="AH525" s="12"/>
      <c r="AI525" s="16"/>
      <c r="AJ525" s="16"/>
      <c r="AP525" s="17"/>
    </row>
    <row r="526" spans="13:42" s="4" customFormat="1" x14ac:dyDescent="0.2">
      <c r="M526" s="10"/>
      <c r="N526" s="10"/>
      <c r="S526" s="7"/>
      <c r="T526" s="7"/>
      <c r="W526" s="147"/>
      <c r="X526" s="147"/>
      <c r="Y526" s="11"/>
      <c r="Z526" s="11"/>
      <c r="AG526" s="12"/>
      <c r="AH526" s="12"/>
      <c r="AI526" s="16"/>
      <c r="AJ526" s="16"/>
      <c r="AP526" s="17"/>
    </row>
    <row r="527" spans="13:42" s="4" customFormat="1" x14ac:dyDescent="0.2">
      <c r="M527" s="10"/>
      <c r="N527" s="10"/>
      <c r="S527" s="7"/>
      <c r="T527" s="7"/>
      <c r="W527" s="147"/>
      <c r="X527" s="147"/>
      <c r="Y527" s="11"/>
      <c r="Z527" s="11"/>
      <c r="AG527" s="12"/>
      <c r="AH527" s="12"/>
      <c r="AI527" s="16"/>
      <c r="AJ527" s="16"/>
      <c r="AP527" s="17"/>
    </row>
  </sheetData>
  <mergeCells count="246">
    <mergeCell ref="H69:J69"/>
    <mergeCell ref="L69:N69"/>
    <mergeCell ref="A96:E96"/>
    <mergeCell ref="A97:E97"/>
    <mergeCell ref="A77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68:D68"/>
    <mergeCell ref="A92:E92"/>
    <mergeCell ref="A93:E93"/>
    <mergeCell ref="A94:E94"/>
    <mergeCell ref="A95:E95"/>
    <mergeCell ref="E69:G69"/>
    <mergeCell ref="A109:E109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D7:AN7"/>
    <mergeCell ref="AQ7:AS7"/>
    <mergeCell ref="A8:F9"/>
    <mergeCell ref="L8:L12"/>
    <mergeCell ref="O8:U12"/>
    <mergeCell ref="AB8:AB12"/>
    <mergeCell ref="AD8:AF8"/>
    <mergeCell ref="AL8:AN8"/>
    <mergeCell ref="AQ8:AS8"/>
    <mergeCell ref="AD9:AF9"/>
    <mergeCell ref="AL9:AN9"/>
    <mergeCell ref="AQ9:AS9"/>
    <mergeCell ref="A10:C12"/>
    <mergeCell ref="D10:F12"/>
    <mergeCell ref="AD10:AL10"/>
    <mergeCell ref="AQ10:AS10"/>
    <mergeCell ref="AD11:AF11"/>
    <mergeCell ref="AQ11:AS11"/>
    <mergeCell ref="AM12:AN12"/>
    <mergeCell ref="AQ12:AS12"/>
    <mergeCell ref="AM4:AO4"/>
    <mergeCell ref="AQ4:AS4"/>
    <mergeCell ref="A5:F5"/>
    <mergeCell ref="AQ5:AS5"/>
    <mergeCell ref="AE6:AL6"/>
    <mergeCell ref="AQ6:AS6"/>
    <mergeCell ref="A1:D1"/>
    <mergeCell ref="AB1:AS1"/>
    <mergeCell ref="A2:F2"/>
    <mergeCell ref="L2:O2"/>
    <mergeCell ref="AC2:AS2"/>
    <mergeCell ref="L3:O3"/>
    <mergeCell ref="G3:J3"/>
    <mergeCell ref="H2:J2"/>
    <mergeCell ref="A13:C13"/>
    <mergeCell ref="D13:F13"/>
    <mergeCell ref="O13:U13"/>
    <mergeCell ref="G8:K12"/>
    <mergeCell ref="G13:K13"/>
    <mergeCell ref="G14:K14"/>
    <mergeCell ref="G15:K15"/>
    <mergeCell ref="AE21:AF21"/>
    <mergeCell ref="G21:H21"/>
    <mergeCell ref="I21:J21"/>
    <mergeCell ref="A14:C14"/>
    <mergeCell ref="D14:F14"/>
    <mergeCell ref="O14:U14"/>
    <mergeCell ref="A15:C15"/>
    <mergeCell ref="D15:F15"/>
    <mergeCell ref="O15:U15"/>
    <mergeCell ref="K21:L21"/>
    <mergeCell ref="O21:P21"/>
    <mergeCell ref="O16:U16"/>
    <mergeCell ref="M21:N21"/>
    <mergeCell ref="Z8:Z12"/>
    <mergeCell ref="Y21:Z21"/>
    <mergeCell ref="A18:E21"/>
    <mergeCell ref="F18:F21"/>
    <mergeCell ref="G19:L20"/>
    <mergeCell ref="S21:T21"/>
    <mergeCell ref="AK21:AL21"/>
    <mergeCell ref="Q21:R21"/>
    <mergeCell ref="U21:V21"/>
    <mergeCell ref="AA21:AB21"/>
    <mergeCell ref="AC21:AD21"/>
    <mergeCell ref="AG21:AH21"/>
    <mergeCell ref="G18:AT18"/>
    <mergeCell ref="AS21:AT21"/>
    <mergeCell ref="M19:AB20"/>
    <mergeCell ref="AM21:AN21"/>
    <mergeCell ref="AO21:AP21"/>
    <mergeCell ref="AQ21:AR21"/>
    <mergeCell ref="AI21:AJ21"/>
    <mergeCell ref="W21:X21"/>
    <mergeCell ref="AC19:AF20"/>
    <mergeCell ref="AI19:AT20"/>
    <mergeCell ref="A31:E31"/>
    <mergeCell ref="A30:E30"/>
    <mergeCell ref="A22:E22"/>
    <mergeCell ref="A28:E28"/>
    <mergeCell ref="A29:E29"/>
    <mergeCell ref="A27:E27"/>
    <mergeCell ref="A26:E26"/>
    <mergeCell ref="A23:E23"/>
    <mergeCell ref="A24:E24"/>
    <mergeCell ref="A25:E25"/>
    <mergeCell ref="A37:E37"/>
    <mergeCell ref="A38:E38"/>
    <mergeCell ref="A32:E32"/>
    <mergeCell ref="A33:E33"/>
    <mergeCell ref="A36:E36"/>
    <mergeCell ref="A34:E34"/>
    <mergeCell ref="A35:E35"/>
    <mergeCell ref="AU32:AW32"/>
    <mergeCell ref="AU33:AW33"/>
    <mergeCell ref="AU34:AW34"/>
    <mergeCell ref="AU35:AW35"/>
    <mergeCell ref="AU36:AW36"/>
    <mergeCell ref="AU37:AW37"/>
    <mergeCell ref="AU38:AW38"/>
    <mergeCell ref="A44:E44"/>
    <mergeCell ref="A41:E41"/>
    <mergeCell ref="A43:E43"/>
    <mergeCell ref="A39:E39"/>
    <mergeCell ref="A40:E40"/>
    <mergeCell ref="AU39:AW39"/>
    <mergeCell ref="AU40:AW40"/>
    <mergeCell ref="AU41:AW41"/>
    <mergeCell ref="AU43:AW43"/>
    <mergeCell ref="AU44:AW44"/>
    <mergeCell ref="A42:E42"/>
    <mergeCell ref="AU42:AW42"/>
    <mergeCell ref="AU18:BA18"/>
    <mergeCell ref="AU19:BA19"/>
    <mergeCell ref="AU20:AW21"/>
    <mergeCell ref="AX20:AX21"/>
    <mergeCell ref="AY20:BA21"/>
    <mergeCell ref="AU22:AW22"/>
    <mergeCell ref="AY22:BA22"/>
    <mergeCell ref="AU23:AW23"/>
    <mergeCell ref="AY23:BA23"/>
    <mergeCell ref="AU24:AW24"/>
    <mergeCell ref="AY24:BA24"/>
    <mergeCell ref="AU26:AW26"/>
    <mergeCell ref="AY26:BA26"/>
    <mergeCell ref="AU27:AW27"/>
    <mergeCell ref="AY27:BA27"/>
    <mergeCell ref="AU28:AW28"/>
    <mergeCell ref="AY28:BA28"/>
    <mergeCell ref="AU29:AW29"/>
    <mergeCell ref="AY29:BA29"/>
    <mergeCell ref="AU25:AW25"/>
    <mergeCell ref="AU30:AW30"/>
    <mergeCell ref="AY30:BA30"/>
    <mergeCell ref="AU31:AW31"/>
    <mergeCell ref="AZ31:BA31"/>
    <mergeCell ref="AY32:BA32"/>
    <mergeCell ref="AY33:BA33"/>
    <mergeCell ref="AY34:BA34"/>
    <mergeCell ref="AY35:BA35"/>
    <mergeCell ref="AY36:BA36"/>
    <mergeCell ref="AY37:BA37"/>
    <mergeCell ref="AY38:BA38"/>
    <mergeCell ref="AY39:BA39"/>
    <mergeCell ref="AY40:BA40"/>
    <mergeCell ref="AY41:BA41"/>
    <mergeCell ref="AY43:BA43"/>
    <mergeCell ref="AY44:BA44"/>
    <mergeCell ref="AY45:BA45"/>
    <mergeCell ref="AY46:BA46"/>
    <mergeCell ref="A45:E45"/>
    <mergeCell ref="A46:E46"/>
    <mergeCell ref="AU45:AW45"/>
    <mergeCell ref="AU46:AW46"/>
    <mergeCell ref="A51:E51"/>
    <mergeCell ref="A48:E48"/>
    <mergeCell ref="A49:E49"/>
    <mergeCell ref="AU48:AW48"/>
    <mergeCell ref="AU49:AW49"/>
    <mergeCell ref="AU51:AW51"/>
    <mergeCell ref="A50:E50"/>
    <mergeCell ref="AU50:AW50"/>
    <mergeCell ref="A47:E47"/>
    <mergeCell ref="AU47:AW47"/>
    <mergeCell ref="U69:AB69"/>
    <mergeCell ref="AD69:AH69"/>
    <mergeCell ref="AN69:AW69"/>
    <mergeCell ref="AY48:BA48"/>
    <mergeCell ref="AY49:BA49"/>
    <mergeCell ref="AY51:BA51"/>
    <mergeCell ref="A52:E52"/>
    <mergeCell ref="AU52:AW52"/>
    <mergeCell ref="A66:D66"/>
    <mergeCell ref="A65:G65"/>
    <mergeCell ref="H65:J65"/>
    <mergeCell ref="L65:N65"/>
    <mergeCell ref="U65:AB65"/>
    <mergeCell ref="AD65:AH65"/>
    <mergeCell ref="AN65:AW65"/>
    <mergeCell ref="E66:G66"/>
    <mergeCell ref="H66:J66"/>
    <mergeCell ref="L66:N66"/>
    <mergeCell ref="U66:AB66"/>
    <mergeCell ref="AD66:AH66"/>
    <mergeCell ref="AN66:AW66"/>
    <mergeCell ref="A56:E56"/>
    <mergeCell ref="AU53:AW53"/>
    <mergeCell ref="AU56:AW56"/>
    <mergeCell ref="AY47:BA47"/>
    <mergeCell ref="A54:E54"/>
    <mergeCell ref="AU54:AW54"/>
    <mergeCell ref="A61:E61"/>
    <mergeCell ref="AU61:AW61"/>
    <mergeCell ref="E68:G68"/>
    <mergeCell ref="L68:N68"/>
    <mergeCell ref="U68:AB68"/>
    <mergeCell ref="AD68:AH68"/>
    <mergeCell ref="AN68:AW68"/>
    <mergeCell ref="A62:E62"/>
    <mergeCell ref="AU62:AW62"/>
    <mergeCell ref="A55:E55"/>
    <mergeCell ref="AU55:AW55"/>
    <mergeCell ref="A57:E57"/>
    <mergeCell ref="AU57:AW57"/>
    <mergeCell ref="A58:E58"/>
    <mergeCell ref="AU58:AW58"/>
    <mergeCell ref="A59:E59"/>
    <mergeCell ref="AU59:AW59"/>
    <mergeCell ref="A60:E60"/>
    <mergeCell ref="AU60:AW60"/>
    <mergeCell ref="AY50:BA50"/>
    <mergeCell ref="A53:E53"/>
  </mergeCells>
  <pageMargins left="3.937007874015748E-2" right="0" top="0.55118110236220474" bottom="0.15748031496062992" header="0.31496062992125984" footer="0.31496062992125984"/>
  <pageSetup paperSize="9" scale="22" orientation="landscape" r:id="rId1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42"/>
  <sheetViews>
    <sheetView workbookViewId="0">
      <selection activeCell="A2" sqref="A2:J2"/>
    </sheetView>
  </sheetViews>
  <sheetFormatPr defaultRowHeight="15" x14ac:dyDescent="0.25"/>
  <cols>
    <col min="1" max="1" width="29.7109375" customWidth="1"/>
    <col min="2" max="2" width="14" customWidth="1"/>
    <col min="3" max="3" width="11.7109375" customWidth="1"/>
    <col min="4" max="4" width="11" customWidth="1"/>
    <col min="5" max="5" width="13" style="463" customWidth="1"/>
    <col min="6" max="6" width="11.7109375" hidden="1" customWidth="1"/>
    <col min="7" max="7" width="14.5703125" customWidth="1"/>
    <col min="8" max="8" width="14.42578125" customWidth="1"/>
    <col min="9" max="9" width="2.5703125" hidden="1" customWidth="1"/>
    <col min="10" max="10" width="15.85546875" customWidth="1"/>
  </cols>
  <sheetData>
    <row r="1" spans="1:11" ht="20.25" customHeight="1" x14ac:dyDescent="0.25">
      <c r="A1" s="929" t="str">
        <f>сад!A5</f>
        <v>"22"  __05___ 2026г.</v>
      </c>
      <c r="B1" s="930"/>
      <c r="C1" s="930"/>
      <c r="D1" s="930"/>
      <c r="E1" s="930"/>
      <c r="F1" s="930"/>
      <c r="G1" s="930"/>
      <c r="H1" s="930"/>
      <c r="I1" s="930"/>
      <c r="J1" s="931"/>
    </row>
    <row r="2" spans="1:11" ht="20.25" customHeight="1" x14ac:dyDescent="0.25">
      <c r="A2" s="926" t="s">
        <v>75</v>
      </c>
      <c r="B2" s="927"/>
      <c r="C2" s="927"/>
      <c r="D2" s="927"/>
      <c r="E2" s="927"/>
      <c r="F2" s="927"/>
      <c r="G2" s="927"/>
      <c r="H2" s="927"/>
      <c r="I2" s="927"/>
      <c r="J2" s="928"/>
    </row>
    <row r="3" spans="1:11" ht="30" x14ac:dyDescent="0.25">
      <c r="A3" s="474" t="s">
        <v>76</v>
      </c>
      <c r="B3" s="475" t="s">
        <v>61</v>
      </c>
      <c r="C3" s="506" t="s">
        <v>80</v>
      </c>
      <c r="D3" s="475" t="s">
        <v>63</v>
      </c>
      <c r="E3" s="502" t="s">
        <v>78</v>
      </c>
      <c r="F3" s="475" t="s">
        <v>77</v>
      </c>
      <c r="G3" s="523" t="s">
        <v>81</v>
      </c>
      <c r="H3" s="475" t="s">
        <v>54</v>
      </c>
      <c r="I3" s="475" t="s">
        <v>71</v>
      </c>
      <c r="J3" s="525" t="s">
        <v>82</v>
      </c>
    </row>
    <row r="4" spans="1:11" ht="21" customHeight="1" x14ac:dyDescent="0.25">
      <c r="A4" s="482">
        <f>ОВЗ!A25</f>
        <v>0</v>
      </c>
      <c r="B4" s="503">
        <f>сад!AV25</f>
        <v>0</v>
      </c>
      <c r="C4" s="507">
        <f>сад!AY25</f>
        <v>0</v>
      </c>
      <c r="D4" s="503">
        <f>ясли!AU25</f>
        <v>0</v>
      </c>
      <c r="E4" s="504">
        <f>'ОВЗ УЖ'!AT25</f>
        <v>0</v>
      </c>
      <c r="F4" s="503"/>
      <c r="G4" s="524"/>
      <c r="H4" s="503">
        <f>ОВЗ!AX25</f>
        <v>0</v>
      </c>
      <c r="I4" s="503"/>
      <c r="J4" s="526">
        <f>SUM(B4:I4)</f>
        <v>0</v>
      </c>
      <c r="K4" s="481"/>
    </row>
    <row r="5" spans="1:11" ht="17.25" customHeight="1" x14ac:dyDescent="0.25">
      <c r="A5" s="482" t="str">
        <f>ОВЗ!A26</f>
        <v>Батон</v>
      </c>
      <c r="B5" s="503">
        <f>сад!AV26</f>
        <v>3.3</v>
      </c>
      <c r="C5" s="507">
        <f>сад!AY26</f>
        <v>0</v>
      </c>
      <c r="D5" s="503">
        <f>ясли!AU26</f>
        <v>0.45</v>
      </c>
      <c r="E5" s="504">
        <f>'ОВЗ УЖ'!AT26</f>
        <v>0</v>
      </c>
      <c r="F5" s="503"/>
      <c r="G5" s="524"/>
      <c r="H5" s="503">
        <f>ОВЗ!AX26</f>
        <v>1.05</v>
      </c>
      <c r="I5" s="503"/>
      <c r="J5" s="526">
        <f t="shared" ref="J5:J42" si="0">SUM(B5:I5)</f>
        <v>4.8</v>
      </c>
      <c r="K5" s="481"/>
    </row>
    <row r="6" spans="1:11" ht="21" customHeight="1" x14ac:dyDescent="0.25">
      <c r="A6" s="482" t="str">
        <f>ОВЗ!A27</f>
        <v>Крупа гречневая</v>
      </c>
      <c r="B6" s="503">
        <f>сад!AV27</f>
        <v>1.5840000000000001</v>
      </c>
      <c r="C6" s="507">
        <f>сад!AY27</f>
        <v>0</v>
      </c>
      <c r="D6" s="503">
        <f>ясли!AU27</f>
        <v>0.18</v>
      </c>
      <c r="E6" s="504">
        <f>'ОВЗ УЖ'!AT27</f>
        <v>0.504</v>
      </c>
      <c r="F6" s="503"/>
      <c r="G6" s="524"/>
      <c r="H6" s="503">
        <f>ОВЗ!AX27</f>
        <v>0</v>
      </c>
      <c r="I6" s="503"/>
      <c r="J6" s="526">
        <f t="shared" si="0"/>
        <v>2.2679999999999998</v>
      </c>
      <c r="K6" s="481"/>
    </row>
    <row r="7" spans="1:11" ht="21" customHeight="1" x14ac:dyDescent="0.25">
      <c r="A7" s="482" t="str">
        <f>ОВЗ!A28</f>
        <v>Дрожжи</v>
      </c>
      <c r="B7" s="503">
        <f>сад!AV28</f>
        <v>0.14299999999999999</v>
      </c>
      <c r="C7" s="507">
        <f>сад!AY28</f>
        <v>0</v>
      </c>
      <c r="D7" s="503">
        <f>ясли!AU28</f>
        <v>1.95E-2</v>
      </c>
      <c r="E7" s="504">
        <f>'ОВЗ УЖ'!AT28</f>
        <v>4.5499999999999999E-2</v>
      </c>
      <c r="F7" s="503"/>
      <c r="G7" s="524"/>
      <c r="H7" s="503">
        <f>ОВЗ!AX28</f>
        <v>0</v>
      </c>
      <c r="I7" s="503"/>
      <c r="J7" s="526">
        <f t="shared" si="0"/>
        <v>0.20799999999999996</v>
      </c>
      <c r="K7" s="481"/>
    </row>
    <row r="8" spans="1:11" ht="21" customHeight="1" x14ac:dyDescent="0.25">
      <c r="A8" s="482" t="str">
        <f>ОВЗ!A29</f>
        <v>Йогурт</v>
      </c>
      <c r="B8" s="503">
        <f>сад!AV29</f>
        <v>19.8</v>
      </c>
      <c r="C8" s="507">
        <f>сад!AY29</f>
        <v>0</v>
      </c>
      <c r="D8" s="503">
        <f>ясли!AU29</f>
        <v>2.7</v>
      </c>
      <c r="E8" s="504">
        <f>'ОВЗ УЖ'!AT29</f>
        <v>6.3</v>
      </c>
      <c r="F8" s="503"/>
      <c r="G8" s="524"/>
      <c r="H8" s="503">
        <f>ОВЗ!AX29</f>
        <v>0</v>
      </c>
      <c r="I8" s="503"/>
      <c r="J8" s="526">
        <f t="shared" si="0"/>
        <v>28.8</v>
      </c>
      <c r="K8" s="481"/>
    </row>
    <row r="9" spans="1:11" ht="21" customHeight="1" x14ac:dyDescent="0.25">
      <c r="A9" s="482" t="str">
        <f>ОВЗ!A30</f>
        <v>Капуста свежая</v>
      </c>
      <c r="B9" s="503">
        <f>сад!AV30</f>
        <v>2.64</v>
      </c>
      <c r="C9" s="507">
        <f>сад!AY30</f>
        <v>0.3</v>
      </c>
      <c r="D9" s="503">
        <f>ясли!AU30</f>
        <v>0.34499999999999997</v>
      </c>
      <c r="E9" s="504">
        <f>'ОВЗ УЖ'!AT30</f>
        <v>0</v>
      </c>
      <c r="F9" s="503"/>
      <c r="G9" s="524"/>
      <c r="H9" s="503">
        <f>ОВЗ!AX30</f>
        <v>0.84</v>
      </c>
      <c r="I9" s="503"/>
      <c r="J9" s="526">
        <f t="shared" si="0"/>
        <v>4.125</v>
      </c>
      <c r="K9" s="481"/>
    </row>
    <row r="10" spans="1:11" ht="21" customHeight="1" x14ac:dyDescent="0.25">
      <c r="A10" s="482" t="str">
        <f>ОВЗ!A31</f>
        <v>Картофель</v>
      </c>
      <c r="B10" s="503">
        <f>сад!AV31</f>
        <v>2.6949999999999998</v>
      </c>
      <c r="C10" s="507">
        <f>сад!AY31</f>
        <v>0.3</v>
      </c>
      <c r="D10" s="503">
        <f>ясли!AU31</f>
        <v>0.34499999999999997</v>
      </c>
      <c r="E10" s="504">
        <f>'ОВЗ УЖ'!AT31</f>
        <v>0</v>
      </c>
      <c r="F10" s="503"/>
      <c r="G10" s="524"/>
      <c r="H10" s="503">
        <f>ОВЗ!AX31</f>
        <v>0.85750000000000004</v>
      </c>
      <c r="I10" s="503"/>
      <c r="J10" s="526">
        <f t="shared" si="0"/>
        <v>4.1974999999999998</v>
      </c>
      <c r="K10" s="481"/>
    </row>
    <row r="11" spans="1:11" ht="21" customHeight="1" x14ac:dyDescent="0.25">
      <c r="A11" s="482" t="str">
        <f>ОВЗ!A32</f>
        <v>Крахмал картофельный</v>
      </c>
      <c r="B11" s="503">
        <f>сад!AV32</f>
        <v>0.88</v>
      </c>
      <c r="C11" s="507">
        <f>сад!AY32</f>
        <v>0</v>
      </c>
      <c r="D11" s="503">
        <f>ясли!AU32</f>
        <v>9.9000000000000005E-2</v>
      </c>
      <c r="E11" s="504">
        <f>'ОВЗ УЖ'!AT32</f>
        <v>0</v>
      </c>
      <c r="F11" s="503"/>
      <c r="G11" s="524"/>
      <c r="H11" s="503">
        <f>ОВЗ!AX32</f>
        <v>0.28000000000000003</v>
      </c>
      <c r="I11" s="503"/>
      <c r="J11" s="526">
        <f t="shared" si="0"/>
        <v>1.2589999999999999</v>
      </c>
      <c r="K11" s="481"/>
    </row>
    <row r="12" spans="1:11" ht="21" customHeight="1" x14ac:dyDescent="0.25">
      <c r="A12" s="482" t="str">
        <f>ОВЗ!A33</f>
        <v>Рис круглозерный</v>
      </c>
      <c r="B12" s="503">
        <f>сад!AV33</f>
        <v>2.64</v>
      </c>
      <c r="C12" s="507">
        <f>сад!AY33</f>
        <v>0</v>
      </c>
      <c r="D12" s="503">
        <f>ясли!AU33</f>
        <v>0.3</v>
      </c>
      <c r="E12" s="504">
        <f>'ОВЗ УЖ'!AT33</f>
        <v>0</v>
      </c>
      <c r="F12" s="503"/>
      <c r="G12" s="524"/>
      <c r="H12" s="503">
        <f>ОВЗ!AX33</f>
        <v>0.84</v>
      </c>
      <c r="I12" s="503"/>
      <c r="J12" s="526">
        <f t="shared" si="0"/>
        <v>3.78</v>
      </c>
      <c r="K12" s="481"/>
    </row>
    <row r="13" spans="1:11" ht="21" customHeight="1" x14ac:dyDescent="0.25">
      <c r="A13" s="482" t="str">
        <f>ОВЗ!A34</f>
        <v>Крупа ячневая</v>
      </c>
      <c r="B13" s="503">
        <f>сад!AV34</f>
        <v>1.98</v>
      </c>
      <c r="C13" s="507">
        <f>сад!AY34</f>
        <v>0</v>
      </c>
      <c r="D13" s="503">
        <f>ясли!AU34</f>
        <v>0.22500000000000001</v>
      </c>
      <c r="E13" s="504">
        <f>'ОВЗ УЖ'!AT34</f>
        <v>0</v>
      </c>
      <c r="F13" s="503"/>
      <c r="G13" s="524"/>
      <c r="H13" s="503">
        <f>ОВЗ!AX34</f>
        <v>0.63</v>
      </c>
      <c r="I13" s="503"/>
      <c r="J13" s="526">
        <f t="shared" si="0"/>
        <v>2.835</v>
      </c>
      <c r="K13" s="481"/>
    </row>
    <row r="14" spans="1:11" ht="21" customHeight="1" x14ac:dyDescent="0.25">
      <c r="A14" s="482" t="str">
        <f>ОВЗ!A35</f>
        <v>Крупа рис пропаренный</v>
      </c>
      <c r="B14" s="503">
        <f>сад!AV35</f>
        <v>2.75</v>
      </c>
      <c r="C14" s="507">
        <f>сад!AY35</f>
        <v>0</v>
      </c>
      <c r="D14" s="503">
        <f>ясли!AU35</f>
        <v>0.315</v>
      </c>
      <c r="E14" s="504">
        <f>'ОВЗ УЖ'!AT35</f>
        <v>0</v>
      </c>
      <c r="F14" s="503"/>
      <c r="G14" s="524"/>
      <c r="H14" s="503">
        <f>ОВЗ!AX35</f>
        <v>0.875</v>
      </c>
      <c r="I14" s="503"/>
      <c r="J14" s="526">
        <f t="shared" si="0"/>
        <v>3.94</v>
      </c>
      <c r="K14" s="481"/>
    </row>
    <row r="15" spans="1:11" ht="21" customHeight="1" x14ac:dyDescent="0.25">
      <c r="A15" s="482" t="str">
        <f>ОВЗ!A36</f>
        <v>Куринное филе</v>
      </c>
      <c r="B15" s="503">
        <f>сад!AV36</f>
        <v>6.6</v>
      </c>
      <c r="C15" s="507">
        <f>сад!AY36</f>
        <v>0.2</v>
      </c>
      <c r="D15" s="503">
        <f>ясли!AU36</f>
        <v>0.9</v>
      </c>
      <c r="E15" s="504">
        <f>'ОВЗ УЖ'!AT36</f>
        <v>0</v>
      </c>
      <c r="F15" s="503"/>
      <c r="G15" s="524"/>
      <c r="H15" s="503">
        <f>ОВЗ!AX36</f>
        <v>2.1</v>
      </c>
      <c r="I15" s="503"/>
      <c r="J15" s="526"/>
      <c r="K15" s="481"/>
    </row>
    <row r="16" spans="1:11" ht="21" customHeight="1" x14ac:dyDescent="0.25">
      <c r="A16" s="482" t="str">
        <f>ОВЗ!A37</f>
        <v>Лук</v>
      </c>
      <c r="B16" s="503">
        <f>сад!AV37</f>
        <v>4.2240000000000002</v>
      </c>
      <c r="C16" s="507">
        <f>сад!AY37</f>
        <v>0.2</v>
      </c>
      <c r="D16" s="503">
        <f>ясли!AU37</f>
        <v>0.40649999999999997</v>
      </c>
      <c r="E16" s="504">
        <f>'ОВЗ УЖ'!AT37</f>
        <v>0</v>
      </c>
      <c r="F16" s="503"/>
      <c r="G16" s="524"/>
      <c r="H16" s="503">
        <f>ОВЗ!AX37</f>
        <v>1.3439999999999999</v>
      </c>
      <c r="I16" s="503"/>
      <c r="J16" s="526">
        <f t="shared" si="0"/>
        <v>6.1745000000000001</v>
      </c>
      <c r="K16" s="481"/>
    </row>
    <row r="17" spans="1:11" ht="21" customHeight="1" x14ac:dyDescent="0.25">
      <c r="A17" s="482" t="str">
        <f>ОВЗ!A38</f>
        <v>Овощи натур. Свежие огурцы</v>
      </c>
      <c r="B17" s="503">
        <f>сад!AV38</f>
        <v>2.42</v>
      </c>
      <c r="C17" s="507">
        <f>сад!AY38</f>
        <v>0</v>
      </c>
      <c r="D17" s="503">
        <f>ясли!AU38</f>
        <v>0.19500000000000001</v>
      </c>
      <c r="E17" s="504">
        <f>'ОВЗ УЖ'!AT38</f>
        <v>0</v>
      </c>
      <c r="F17" s="503"/>
      <c r="G17" s="524"/>
      <c r="H17" s="503">
        <f>ОВЗ!AX38</f>
        <v>0.77</v>
      </c>
      <c r="I17" s="503"/>
      <c r="J17" s="526">
        <f t="shared" si="0"/>
        <v>3.3849999999999998</v>
      </c>
      <c r="K17" s="481"/>
    </row>
    <row r="18" spans="1:11" ht="21" customHeight="1" x14ac:dyDescent="0.25">
      <c r="A18" s="482" t="str">
        <f>ОВЗ!A39</f>
        <v>Масло растительное</v>
      </c>
      <c r="B18" s="503">
        <f>сад!AV39</f>
        <v>2.0460000000000003</v>
      </c>
      <c r="C18" s="507">
        <f>сад!AY39</f>
        <v>0.1</v>
      </c>
      <c r="D18" s="503">
        <f>ясли!AU39</f>
        <v>0.23249999999999998</v>
      </c>
      <c r="E18" s="504">
        <f>'ОВЗ УЖ'!AT39</f>
        <v>7.0000000000000007E-2</v>
      </c>
      <c r="F18" s="503"/>
      <c r="G18" s="524"/>
      <c r="H18" s="503">
        <f>ОВЗ!AX39</f>
        <v>0.58099999999999996</v>
      </c>
      <c r="I18" s="503"/>
      <c r="J18" s="526">
        <f t="shared" si="0"/>
        <v>3.0295000000000001</v>
      </c>
      <c r="K18" s="481"/>
    </row>
    <row r="19" spans="1:11" ht="21" customHeight="1" x14ac:dyDescent="0.25">
      <c r="A19" s="482" t="str">
        <f>ОВЗ!A40</f>
        <v>Масло сливочное</v>
      </c>
      <c r="B19" s="503">
        <f>сад!AV40</f>
        <v>0.93500000000000005</v>
      </c>
      <c r="C19" s="507">
        <f>сад!AY40</f>
        <v>0</v>
      </c>
      <c r="D19" s="503">
        <f>ясли!AU40</f>
        <v>0.12</v>
      </c>
      <c r="E19" s="504">
        <f>'ОВЗ УЖ'!AT40</f>
        <v>0.14000000000000001</v>
      </c>
      <c r="F19" s="503"/>
      <c r="G19" s="524"/>
      <c r="H19" s="503">
        <f>ОВЗ!AX40</f>
        <v>0.1575</v>
      </c>
      <c r="I19" s="503"/>
      <c r="J19" s="526">
        <f t="shared" si="0"/>
        <v>1.3525000000000003</v>
      </c>
      <c r="K19" s="481"/>
    </row>
    <row r="20" spans="1:11" ht="21" customHeight="1" x14ac:dyDescent="0.25">
      <c r="A20" s="482" t="str">
        <f>ОВЗ!A41</f>
        <v>Молоко свежее</v>
      </c>
      <c r="B20" s="503">
        <f>сад!AV41</f>
        <v>27.346</v>
      </c>
      <c r="C20" s="507">
        <f>сад!AY41</f>
        <v>0</v>
      </c>
      <c r="D20" s="503">
        <f>ясли!AU41</f>
        <v>3.3089999999999997</v>
      </c>
      <c r="E20" s="504">
        <f>'ОВЗ УЖ'!AT41</f>
        <v>3.8010000000000002</v>
      </c>
      <c r="F20" s="503"/>
      <c r="G20" s="524"/>
      <c r="H20" s="503">
        <f>ОВЗ!AX41</f>
        <v>4.9000000000000004</v>
      </c>
      <c r="I20" s="503"/>
      <c r="J20" s="526">
        <f t="shared" si="0"/>
        <v>39.356000000000002</v>
      </c>
      <c r="K20" s="481"/>
    </row>
    <row r="21" spans="1:11" ht="21" customHeight="1" x14ac:dyDescent="0.25">
      <c r="A21" s="482" t="str">
        <f>ОВЗ!A42</f>
        <v>Морковь</v>
      </c>
      <c r="B21" s="503">
        <f>сад!AV42</f>
        <v>4.1580000000000004</v>
      </c>
      <c r="C21" s="507">
        <f>сад!AY42</f>
        <v>0.2</v>
      </c>
      <c r="D21" s="503">
        <f>ясли!AU42</f>
        <v>0.42600000000000005</v>
      </c>
      <c r="E21" s="504">
        <f>'ОВЗ УЖ'!AT42</f>
        <v>0</v>
      </c>
      <c r="F21" s="503"/>
      <c r="G21" s="524"/>
      <c r="H21" s="503">
        <f>ОВЗ!AX42</f>
        <v>1.323</v>
      </c>
      <c r="I21" s="503"/>
      <c r="J21" s="526">
        <f t="shared" si="0"/>
        <v>6.1070000000000011</v>
      </c>
      <c r="K21" s="481"/>
    </row>
    <row r="22" spans="1:11" ht="21" customHeight="1" x14ac:dyDescent="0.25">
      <c r="A22" s="482" t="str">
        <f>ОВЗ!A43</f>
        <v>Мука пшеничная</v>
      </c>
      <c r="B22" s="503">
        <f>сад!AV43</f>
        <v>3.52</v>
      </c>
      <c r="C22" s="507">
        <f>сад!AY43</f>
        <v>0</v>
      </c>
      <c r="D22" s="503">
        <f>ясли!AU43</f>
        <v>0.48</v>
      </c>
      <c r="E22" s="504">
        <f>'ОВЗ УЖ'!AT43</f>
        <v>1.1200000000000001</v>
      </c>
      <c r="F22" s="503"/>
      <c r="G22" s="524"/>
      <c r="H22" s="503">
        <f>ОВЗ!AX43</f>
        <v>0</v>
      </c>
      <c r="I22" s="503"/>
      <c r="J22" s="526">
        <f t="shared" si="0"/>
        <v>5.12</v>
      </c>
      <c r="K22" s="481"/>
    </row>
    <row r="23" spans="1:11" ht="21" customHeight="1" x14ac:dyDescent="0.25">
      <c r="A23" s="482" t="str">
        <f>ОВЗ!A44</f>
        <v>Овощи натур.  Свежие томаты</v>
      </c>
      <c r="B23" s="503">
        <f>сад!AV44</f>
        <v>3.08</v>
      </c>
      <c r="C23" s="507">
        <f>сад!AY44</f>
        <v>0</v>
      </c>
      <c r="D23" s="503">
        <f>ясли!AU44</f>
        <v>0.255</v>
      </c>
      <c r="E23" s="504">
        <f>'ОВЗ УЖ'!AT44</f>
        <v>0</v>
      </c>
      <c r="F23" s="503"/>
      <c r="G23" s="524"/>
      <c r="H23" s="503">
        <f>ОВЗ!AX44</f>
        <v>0.98</v>
      </c>
      <c r="I23" s="503"/>
      <c r="J23" s="526">
        <f t="shared" si="0"/>
        <v>4.3149999999999995</v>
      </c>
      <c r="K23" s="481"/>
    </row>
    <row r="24" spans="1:11" ht="21" customHeight="1" x14ac:dyDescent="0.25">
      <c r="A24" s="482" t="str">
        <f>ОВЗ!A45</f>
        <v>Печенье</v>
      </c>
      <c r="B24" s="503">
        <f>сад!AV45</f>
        <v>3.3</v>
      </c>
      <c r="C24" s="507">
        <f>сад!AY45</f>
        <v>0</v>
      </c>
      <c r="D24" s="503">
        <f>ясли!AU45</f>
        <v>0.45</v>
      </c>
      <c r="E24" s="504">
        <f>'ОВЗ УЖ'!AT45</f>
        <v>1.05</v>
      </c>
      <c r="F24" s="503"/>
      <c r="G24" s="524"/>
      <c r="H24" s="503">
        <f>ОВЗ!AX45</f>
        <v>0</v>
      </c>
      <c r="I24" s="503"/>
      <c r="J24" s="526">
        <f t="shared" si="0"/>
        <v>4.8</v>
      </c>
      <c r="K24" s="481"/>
    </row>
    <row r="25" spans="1:11" ht="21" customHeight="1" x14ac:dyDescent="0.25">
      <c r="A25" s="482" t="str">
        <f>ОВЗ!A46</f>
        <v>Повидло</v>
      </c>
      <c r="B25" s="503">
        <f>сад!AV46</f>
        <v>1.65</v>
      </c>
      <c r="C25" s="507">
        <f>сад!AY46</f>
        <v>0</v>
      </c>
      <c r="D25" s="503">
        <f>ясли!AU46</f>
        <v>0.22500000000000001</v>
      </c>
      <c r="E25" s="504">
        <f>'ОВЗ УЖ'!AT46</f>
        <v>0</v>
      </c>
      <c r="F25" s="503"/>
      <c r="G25" s="524"/>
      <c r="H25" s="503">
        <f>ОВЗ!AX46</f>
        <v>0.52500000000000002</v>
      </c>
      <c r="I25" s="503"/>
      <c r="J25" s="526">
        <f t="shared" si="0"/>
        <v>2.4</v>
      </c>
      <c r="K25" s="481"/>
    </row>
    <row r="26" spans="1:11" ht="21" customHeight="1" x14ac:dyDescent="0.25">
      <c r="A26" s="482" t="str">
        <f>ОВЗ!A47</f>
        <v>Сахар</v>
      </c>
      <c r="B26" s="503">
        <f>сад!AV47</f>
        <v>4.5869999999999997</v>
      </c>
      <c r="C26" s="507">
        <f>сад!AY47</f>
        <v>0</v>
      </c>
      <c r="D26" s="503">
        <f>ясли!AU47</f>
        <v>0.52799999999999991</v>
      </c>
      <c r="E26" s="504">
        <f>'ОВЗ УЖ'!AT47</f>
        <v>0.56699999999999995</v>
      </c>
      <c r="F26" s="503"/>
      <c r="G26" s="524"/>
      <c r="H26" s="503">
        <f>ОВЗ!AX47</f>
        <v>0.89250000000000007</v>
      </c>
      <c r="I26" s="503"/>
      <c r="J26" s="526">
        <f t="shared" si="0"/>
        <v>6.5744999999999996</v>
      </c>
      <c r="K26" s="481"/>
    </row>
    <row r="27" spans="1:11" ht="21" customHeight="1" x14ac:dyDescent="0.25">
      <c r="A27" s="482" t="str">
        <f>ОВЗ!A48</f>
        <v xml:space="preserve">Свекла </v>
      </c>
      <c r="B27" s="503">
        <f>сад!AV48</f>
        <v>4.18</v>
      </c>
      <c r="C27" s="507">
        <f>сад!AY48</f>
        <v>0.5</v>
      </c>
      <c r="D27" s="503">
        <f>ясли!AU48</f>
        <v>0.48</v>
      </c>
      <c r="E27" s="504">
        <f>'ОВЗ УЖ'!AT48</f>
        <v>0</v>
      </c>
      <c r="F27" s="503"/>
      <c r="G27" s="524"/>
      <c r="H27" s="503">
        <f>ОВЗ!AX48</f>
        <v>1.33</v>
      </c>
      <c r="I27" s="503"/>
      <c r="J27" s="526">
        <f t="shared" si="0"/>
        <v>6.49</v>
      </c>
      <c r="K27" s="481"/>
    </row>
    <row r="28" spans="1:11" ht="21" customHeight="1" x14ac:dyDescent="0.25">
      <c r="A28" s="482" t="str">
        <f>ОВЗ!A49</f>
        <v>Сметана</v>
      </c>
      <c r="B28" s="503">
        <f>сад!AV49</f>
        <v>0.77</v>
      </c>
      <c r="C28" s="507">
        <f>сад!AY49</f>
        <v>0</v>
      </c>
      <c r="D28" s="503">
        <f>ясли!AU49</f>
        <v>7.4999999999999997E-2</v>
      </c>
      <c r="E28" s="504">
        <f>'ОВЗ УЖ'!AT49</f>
        <v>0</v>
      </c>
      <c r="F28" s="503"/>
      <c r="G28" s="524"/>
      <c r="H28" s="503">
        <f>ОВЗ!AX49</f>
        <v>0.245</v>
      </c>
      <c r="I28" s="503"/>
      <c r="J28" s="526">
        <f t="shared" si="0"/>
        <v>1.0899999999999999</v>
      </c>
      <c r="K28" s="481"/>
    </row>
    <row r="29" spans="1:11" ht="21" customHeight="1" x14ac:dyDescent="0.25">
      <c r="A29" s="482" t="str">
        <f>ОВЗ!A50</f>
        <v>Соль</v>
      </c>
      <c r="B29" s="503">
        <f>сад!AV50</f>
        <v>0.55000000000000004</v>
      </c>
      <c r="C29" s="507">
        <f>сад!AY50</f>
        <v>0.1</v>
      </c>
      <c r="D29" s="503">
        <f>ясли!AU50</f>
        <v>7.4999999999999997E-2</v>
      </c>
      <c r="E29" s="504">
        <f>'ОВЗ УЖ'!AT50</f>
        <v>0</v>
      </c>
      <c r="F29" s="503"/>
      <c r="G29" s="524"/>
      <c r="H29" s="503">
        <f>ОВЗ!AX50</f>
        <v>0.17499999999999999</v>
      </c>
      <c r="I29" s="503"/>
      <c r="J29" s="526">
        <f t="shared" si="0"/>
        <v>0.89999999999999991</v>
      </c>
      <c r="K29" s="481"/>
    </row>
    <row r="30" spans="1:11" ht="21" customHeight="1" x14ac:dyDescent="0.25">
      <c r="A30" s="482" t="str">
        <f>ОВЗ!A51</f>
        <v>Сухари панировочные</v>
      </c>
      <c r="B30" s="503">
        <f>сад!AV51</f>
        <v>0</v>
      </c>
      <c r="C30" s="507">
        <f>сад!AY51</f>
        <v>0</v>
      </c>
      <c r="D30" s="529">
        <f>ясли!AU51</f>
        <v>0</v>
      </c>
      <c r="E30" s="504">
        <f>'ОВЗ УЖ'!AT51</f>
        <v>0</v>
      </c>
      <c r="F30" s="503"/>
      <c r="G30" s="524"/>
      <c r="H30" s="503">
        <f>ОВЗ!AX51</f>
        <v>0</v>
      </c>
      <c r="I30" s="503"/>
      <c r="J30" s="526">
        <f t="shared" si="0"/>
        <v>0</v>
      </c>
      <c r="K30" s="481"/>
    </row>
    <row r="31" spans="1:11" ht="21" customHeight="1" x14ac:dyDescent="0.25">
      <c r="A31" s="482" t="str">
        <f>ОВЗ!A52</f>
        <v>Сухофрукты</v>
      </c>
      <c r="B31" s="503">
        <f>сад!AV52</f>
        <v>0</v>
      </c>
      <c r="C31" s="507">
        <f>сад!AY52</f>
        <v>0</v>
      </c>
      <c r="D31" s="503">
        <f>ясли!AU52</f>
        <v>0</v>
      </c>
      <c r="E31" s="504">
        <f>'ОВЗ УЖ'!AT52</f>
        <v>0</v>
      </c>
      <c r="F31" s="503"/>
      <c r="G31" s="524"/>
      <c r="H31" s="503">
        <f>ОВЗ!AX52</f>
        <v>0</v>
      </c>
      <c r="I31" s="503"/>
      <c r="J31" s="526">
        <f t="shared" si="0"/>
        <v>0</v>
      </c>
      <c r="K31" s="481"/>
    </row>
    <row r="32" spans="1:11" ht="21" customHeight="1" x14ac:dyDescent="0.25">
      <c r="A32" s="482" t="str">
        <f>ОВЗ!A53</f>
        <v>Творог</v>
      </c>
      <c r="B32" s="503">
        <f>сад!AV53</f>
        <v>1.54</v>
      </c>
      <c r="C32" s="507">
        <f>сад!AY53</f>
        <v>0</v>
      </c>
      <c r="D32" s="529">
        <f>ясли!AU53</f>
        <v>0.21</v>
      </c>
      <c r="E32" s="504">
        <f>'ОВЗ УЖ'!AT53</f>
        <v>0.49</v>
      </c>
      <c r="F32" s="503"/>
      <c r="G32" s="524"/>
      <c r="H32" s="503">
        <f>ОВЗ!AX53</f>
        <v>0</v>
      </c>
      <c r="I32" s="503"/>
      <c r="J32" s="526">
        <f t="shared" si="0"/>
        <v>2.2400000000000002</v>
      </c>
      <c r="K32" s="481"/>
    </row>
    <row r="33" spans="1:11" ht="21" customHeight="1" x14ac:dyDescent="0.25">
      <c r="A33" s="482" t="str">
        <f>ОВЗ!A54</f>
        <v>Томатная паста</v>
      </c>
      <c r="B33" s="503">
        <f>сад!AV54</f>
        <v>0.29699999999999999</v>
      </c>
      <c r="C33" s="507">
        <f>сад!AY54</f>
        <v>0.1</v>
      </c>
      <c r="D33" s="529">
        <f>ясли!AU54</f>
        <v>0.03</v>
      </c>
      <c r="E33" s="504">
        <f>'ОВЗ УЖ'!AT54</f>
        <v>0</v>
      </c>
      <c r="F33" s="503"/>
      <c r="G33" s="524"/>
      <c r="H33" s="503">
        <f>ОВЗ!AX54</f>
        <v>9.4500000000000001E-2</v>
      </c>
      <c r="I33" s="503"/>
      <c r="J33" s="526">
        <f t="shared" si="0"/>
        <v>0.52150000000000007</v>
      </c>
      <c r="K33" s="481"/>
    </row>
    <row r="34" spans="1:11" ht="21" customHeight="1" x14ac:dyDescent="0.25">
      <c r="A34" s="482" t="str">
        <f>ОВЗ!A55</f>
        <v>Хлеб ново-украинский</v>
      </c>
      <c r="B34" s="503">
        <f>сад!AV55</f>
        <v>3.3</v>
      </c>
      <c r="C34" s="507">
        <f>сад!AY55</f>
        <v>0.7</v>
      </c>
      <c r="D34" s="503">
        <f>ясли!AU55</f>
        <v>0.3</v>
      </c>
      <c r="E34" s="504">
        <f>'ОВЗ УЖ'!AT55</f>
        <v>0</v>
      </c>
      <c r="F34" s="503"/>
      <c r="G34" s="524"/>
      <c r="H34" s="503">
        <f>ОВЗ!AX55</f>
        <v>1.05</v>
      </c>
      <c r="I34" s="503"/>
      <c r="J34" s="526">
        <f t="shared" si="0"/>
        <v>5.35</v>
      </c>
      <c r="K34" s="481"/>
    </row>
    <row r="35" spans="1:11" ht="21" customHeight="1" x14ac:dyDescent="0.25">
      <c r="A35" s="482" t="str">
        <f>ОВЗ!A56</f>
        <v>Хлеб пшеничный</v>
      </c>
      <c r="B35" s="503">
        <f>сад!AV56</f>
        <v>2.2000000000000002</v>
      </c>
      <c r="C35" s="507">
        <f>сад!AY56</f>
        <v>0</v>
      </c>
      <c r="D35" s="503">
        <f>ясли!AU56</f>
        <v>0.3</v>
      </c>
      <c r="E35" s="504">
        <f>'ОВЗ УЖ'!AT56</f>
        <v>0</v>
      </c>
      <c r="F35" s="503"/>
      <c r="G35" s="524"/>
      <c r="H35" s="503">
        <f>ОВЗ!AX56</f>
        <v>0.7</v>
      </c>
      <c r="I35" s="503"/>
      <c r="J35" s="526">
        <f t="shared" si="0"/>
        <v>3.2</v>
      </c>
      <c r="K35" s="481"/>
    </row>
    <row r="36" spans="1:11" ht="21" customHeight="1" x14ac:dyDescent="0.25">
      <c r="A36" s="482" t="str">
        <f>ОВЗ!A57</f>
        <v>Чай</v>
      </c>
      <c r="B36" s="503">
        <f>сад!AV57</f>
        <v>0.154</v>
      </c>
      <c r="C36" s="507">
        <f>сад!AY57</f>
        <v>0</v>
      </c>
      <c r="D36" s="529">
        <f>ясли!AU57</f>
        <v>1.8000000000000002E-2</v>
      </c>
      <c r="E36" s="504">
        <f>'ОВЗ УЖ'!AT57</f>
        <v>2.1000000000000001E-2</v>
      </c>
      <c r="F36" s="503"/>
      <c r="G36" s="524"/>
      <c r="H36" s="529">
        <f>ОВЗ!AX57</f>
        <v>2.8000000000000001E-2</v>
      </c>
      <c r="I36" s="503"/>
      <c r="J36" s="526">
        <f t="shared" si="0"/>
        <v>0.22099999999999997</v>
      </c>
      <c r="K36" s="481"/>
    </row>
    <row r="37" spans="1:11" ht="21" customHeight="1" x14ac:dyDescent="0.25">
      <c r="A37" s="482" t="str">
        <f>ОВЗ!A58</f>
        <v>Чеснок</v>
      </c>
      <c r="B37" s="503">
        <f>сад!AV58</f>
        <v>0.11</v>
      </c>
      <c r="C37" s="507">
        <f>сад!AY58</f>
        <v>0</v>
      </c>
      <c r="D37" s="529">
        <f>ясли!AU58</f>
        <v>1.4999999999999999E-2</v>
      </c>
      <c r="E37" s="504">
        <f>'ОВЗ УЖ'!AT58</f>
        <v>0</v>
      </c>
      <c r="F37" s="503"/>
      <c r="G37" s="524"/>
      <c r="H37" s="529">
        <f>ОВЗ!AX58</f>
        <v>3.5000000000000003E-2</v>
      </c>
      <c r="I37" s="503"/>
      <c r="J37" s="526">
        <f t="shared" si="0"/>
        <v>0.16</v>
      </c>
      <c r="K37" s="481"/>
    </row>
    <row r="38" spans="1:11" ht="21" customHeight="1" x14ac:dyDescent="0.25">
      <c r="A38" s="482" t="str">
        <f>ОВЗ!A59</f>
        <v>Шиповник</v>
      </c>
      <c r="B38" s="503">
        <f>сад!AV59</f>
        <v>0</v>
      </c>
      <c r="C38" s="507">
        <f>сад!AY59</f>
        <v>0</v>
      </c>
      <c r="D38" s="503">
        <f>ясли!AU59</f>
        <v>0</v>
      </c>
      <c r="E38" s="504">
        <f>'ОВЗ УЖ'!AT59</f>
        <v>0</v>
      </c>
      <c r="F38" s="503"/>
      <c r="G38" s="524"/>
      <c r="H38" s="503">
        <f>ОВЗ!AX59</f>
        <v>0</v>
      </c>
      <c r="I38" s="503"/>
      <c r="J38" s="526">
        <f t="shared" si="0"/>
        <v>0</v>
      </c>
      <c r="K38" s="481"/>
    </row>
    <row r="39" spans="1:11" ht="21" customHeight="1" x14ac:dyDescent="0.25">
      <c r="A39" s="482" t="str">
        <f>ОВЗ!A60</f>
        <v>Ягода с/м (облепиха)</v>
      </c>
      <c r="B39" s="503">
        <f>сад!AV60</f>
        <v>1.98</v>
      </c>
      <c r="C39" s="507">
        <f>сад!AY60</f>
        <v>0</v>
      </c>
      <c r="D39" s="503">
        <f>ясли!AU60</f>
        <v>0.24</v>
      </c>
      <c r="E39" s="504">
        <f>'ОВЗ УЖ'!AT60</f>
        <v>0</v>
      </c>
      <c r="F39" s="503"/>
      <c r="G39" s="524"/>
      <c r="H39" s="503">
        <f>ОВЗ!AX60</f>
        <v>0.63</v>
      </c>
      <c r="I39" s="503"/>
      <c r="J39" s="526">
        <f t="shared" si="0"/>
        <v>2.8499999999999996</v>
      </c>
      <c r="K39" s="481"/>
    </row>
    <row r="40" spans="1:11" ht="22.5" customHeight="1" x14ac:dyDescent="0.25">
      <c r="A40" s="482" t="str">
        <f>ОВЗ!A61</f>
        <v>Яйцо</v>
      </c>
      <c r="B40" s="503" t="str">
        <f>сад!AV61</f>
        <v>13 шт</v>
      </c>
      <c r="C40" s="507">
        <f>сад!AY61</f>
        <v>0</v>
      </c>
      <c r="D40" s="503" t="str">
        <f>ясли!AU61</f>
        <v>2 шт</v>
      </c>
      <c r="E40" s="504" t="str">
        <f>'ОВЗ УЖ'!AT61</f>
        <v>5 шт</v>
      </c>
      <c r="F40" s="503"/>
      <c r="G40" s="524"/>
      <c r="H40" s="503">
        <f>ОВЗ!AX61</f>
        <v>0</v>
      </c>
      <c r="J40" s="526" t="s">
        <v>152</v>
      </c>
      <c r="K40" s="481"/>
    </row>
    <row r="41" spans="1:11" ht="22.5" customHeight="1" x14ac:dyDescent="0.25">
      <c r="A41" s="482" t="str">
        <f>ОВЗ!A62</f>
        <v>Яблоко</v>
      </c>
      <c r="B41" s="503">
        <f>сад!AV62</f>
        <v>0</v>
      </c>
      <c r="C41" s="507">
        <f>сад!AY62</f>
        <v>0</v>
      </c>
      <c r="D41" s="503">
        <f>ясли!AU62</f>
        <v>0</v>
      </c>
      <c r="E41" s="504">
        <f>'ОВЗ УЖ'!AT62</f>
        <v>0</v>
      </c>
      <c r="F41" s="503"/>
      <c r="G41" s="524"/>
      <c r="H41" s="503">
        <f>ОВЗ!AX62</f>
        <v>0</v>
      </c>
      <c r="J41" s="526">
        <f t="shared" si="0"/>
        <v>0</v>
      </c>
    </row>
    <row r="42" spans="1:11" ht="15.75" x14ac:dyDescent="0.25">
      <c r="A42" s="482" t="str">
        <f>ОВЗ!A63</f>
        <v>Творожок</v>
      </c>
      <c r="B42" s="503">
        <f>сад!AV63</f>
        <v>0</v>
      </c>
      <c r="C42" s="507">
        <f>сад!AY63</f>
        <v>0</v>
      </c>
      <c r="D42" s="503">
        <f>ясли!AU63</f>
        <v>0</v>
      </c>
      <c r="E42" s="504">
        <f>'ОВЗ УЖ'!AT63</f>
        <v>0</v>
      </c>
      <c r="F42" s="503"/>
      <c r="G42" s="524"/>
      <c r="H42" s="503">
        <f>ОВЗ!AX63</f>
        <v>4.55</v>
      </c>
      <c r="J42" s="526">
        <f t="shared" si="0"/>
        <v>4.55</v>
      </c>
    </row>
  </sheetData>
  <mergeCells count="2">
    <mergeCell ref="A2:J2"/>
    <mergeCell ref="A1:J1"/>
  </mergeCells>
  <pageMargins left="0.31496062992125984" right="0.31496062992125984" top="0.35433070866141736" bottom="0.35433070866141736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J43"/>
  <sheetViews>
    <sheetView workbookViewId="0">
      <selection activeCell="L47" sqref="L47"/>
    </sheetView>
  </sheetViews>
  <sheetFormatPr defaultRowHeight="15" x14ac:dyDescent="0.25"/>
  <cols>
    <col min="1" max="1" width="23.42578125" customWidth="1"/>
    <col min="2" max="2" width="9.28515625" customWidth="1"/>
    <col min="3" max="3" width="9" customWidth="1"/>
    <col min="4" max="4" width="13.42578125" customWidth="1"/>
    <col min="5" max="5" width="9" customWidth="1"/>
    <col min="6" max="6" width="13.42578125" customWidth="1"/>
    <col min="7" max="7" width="8.85546875" customWidth="1"/>
    <col min="8" max="8" width="13.42578125" customWidth="1"/>
    <col min="9" max="9" width="9.140625" customWidth="1"/>
    <col min="10" max="10" width="13.28515625" customWidth="1"/>
  </cols>
  <sheetData>
    <row r="1" spans="1:10" ht="27.75" customHeight="1" x14ac:dyDescent="0.25">
      <c r="A1" s="932" t="s">
        <v>103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0" ht="21" customHeight="1" x14ac:dyDescent="0.25">
      <c r="A2" s="569" t="str">
        <f>'бланк на выдачу продуктов'!A3</f>
        <v>Наименование</v>
      </c>
      <c r="B2" s="573" t="s">
        <v>100</v>
      </c>
      <c r="C2" s="569" t="s">
        <v>61</v>
      </c>
      <c r="D2" s="570" t="s">
        <v>101</v>
      </c>
      <c r="E2" s="569" t="s">
        <v>63</v>
      </c>
      <c r="F2" s="570" t="s">
        <v>102</v>
      </c>
      <c r="G2" s="569" t="s">
        <v>78</v>
      </c>
      <c r="H2" s="570" t="s">
        <v>102</v>
      </c>
      <c r="I2" s="569" t="s">
        <v>54</v>
      </c>
      <c r="J2" s="571" t="s">
        <v>101</v>
      </c>
    </row>
    <row r="3" spans="1:10" x14ac:dyDescent="0.25">
      <c r="A3" s="473">
        <f>'бланк на выдачу продуктов'!A4</f>
        <v>0</v>
      </c>
      <c r="B3" s="474">
        <v>250</v>
      </c>
      <c r="C3" s="503">
        <v>17.899999999999999</v>
      </c>
      <c r="D3" s="575">
        <f>C3*B3</f>
        <v>4475</v>
      </c>
      <c r="E3" s="503">
        <f>'бланк на выдачу продуктов'!D4</f>
        <v>0</v>
      </c>
      <c r="F3" s="575">
        <f>E3*B3</f>
        <v>0</v>
      </c>
      <c r="G3" s="503">
        <f>'бланк на выдачу продуктов'!E4</f>
        <v>0</v>
      </c>
      <c r="H3" s="575">
        <f>G3*B3</f>
        <v>0</v>
      </c>
      <c r="I3" s="591">
        <f>'бланк на выдачу продуктов'!H4</f>
        <v>0</v>
      </c>
      <c r="J3" s="572">
        <f>I3*B3</f>
        <v>0</v>
      </c>
    </row>
    <row r="4" spans="1:10" x14ac:dyDescent="0.25">
      <c r="A4" s="473" t="str">
        <f>'бланк на выдачу продуктов'!A5</f>
        <v>Батон</v>
      </c>
      <c r="B4" s="474">
        <v>122.5</v>
      </c>
      <c r="C4" s="592">
        <v>3.3</v>
      </c>
      <c r="D4" s="575">
        <f t="shared" ref="D4:D40" si="0">C4*B4</f>
        <v>404.25</v>
      </c>
      <c r="E4" s="503">
        <f>'бланк на выдачу продуктов'!D5</f>
        <v>0.45</v>
      </c>
      <c r="F4" s="575">
        <f t="shared" ref="F4:F40" si="1">E4*B4</f>
        <v>55.125</v>
      </c>
      <c r="G4" s="503">
        <f>'бланк на выдачу продуктов'!E5</f>
        <v>0</v>
      </c>
      <c r="H4" s="575">
        <f t="shared" ref="H4:H40" si="2">G4*B4</f>
        <v>0</v>
      </c>
      <c r="I4" s="591">
        <v>1.2</v>
      </c>
      <c r="J4" s="572">
        <f t="shared" ref="J4:J40" si="3">I4*B4</f>
        <v>147</v>
      </c>
    </row>
    <row r="5" spans="1:10" x14ac:dyDescent="0.25">
      <c r="A5" s="473" t="str">
        <f>'бланк на выдачу продуктов'!A6</f>
        <v>Крупа гречневая</v>
      </c>
      <c r="B5" s="474">
        <v>232.5</v>
      </c>
      <c r="C5" s="592">
        <f>'бланк на выдачу продуктов'!B6</f>
        <v>1.5840000000000001</v>
      </c>
      <c r="D5" s="575">
        <f t="shared" si="0"/>
        <v>368.28000000000003</v>
      </c>
      <c r="E5" s="503">
        <f>'бланк на выдачу продуктов'!D6</f>
        <v>0.18</v>
      </c>
      <c r="F5" s="575">
        <f t="shared" si="1"/>
        <v>41.85</v>
      </c>
      <c r="G5" s="503">
        <f>'бланк на выдачу продуктов'!E6</f>
        <v>0.504</v>
      </c>
      <c r="H5" s="575">
        <f t="shared" si="2"/>
        <v>117.18</v>
      </c>
      <c r="I5" s="591">
        <f>'бланк на выдачу продуктов'!H6</f>
        <v>0</v>
      </c>
      <c r="J5" s="572">
        <f t="shared" si="3"/>
        <v>0</v>
      </c>
    </row>
    <row r="6" spans="1:10" x14ac:dyDescent="0.25">
      <c r="A6" s="473" t="str">
        <f>'бланк на выдачу продуктов'!A7</f>
        <v>Дрожжи</v>
      </c>
      <c r="B6" s="474">
        <v>318</v>
      </c>
      <c r="C6" s="592">
        <f>'бланк на выдачу продуктов'!B7</f>
        <v>0.14299999999999999</v>
      </c>
      <c r="D6" s="575">
        <f t="shared" si="0"/>
        <v>45.473999999999997</v>
      </c>
      <c r="E6" s="503">
        <f>'бланк на выдачу продуктов'!D7</f>
        <v>1.95E-2</v>
      </c>
      <c r="F6" s="575">
        <f t="shared" si="1"/>
        <v>6.2009999999999996</v>
      </c>
      <c r="G6" s="503">
        <f>'бланк на выдачу продуктов'!E7</f>
        <v>4.5499999999999999E-2</v>
      </c>
      <c r="H6" s="575">
        <f t="shared" si="2"/>
        <v>14.468999999999999</v>
      </c>
      <c r="I6" s="591">
        <v>2</v>
      </c>
      <c r="J6" s="572">
        <f t="shared" si="3"/>
        <v>636</v>
      </c>
    </row>
    <row r="7" spans="1:10" x14ac:dyDescent="0.25">
      <c r="A7" s="473" t="str">
        <f>'бланк на выдачу продуктов'!A8</f>
        <v>Йогурт</v>
      </c>
      <c r="B7" s="474">
        <v>131.80000000000001</v>
      </c>
      <c r="C7" s="592">
        <f>'бланк на выдачу продуктов'!B8</f>
        <v>19.8</v>
      </c>
      <c r="D7" s="575">
        <f t="shared" si="0"/>
        <v>2609.6400000000003</v>
      </c>
      <c r="E7" s="503">
        <f>'бланк на выдачу продуктов'!D8</f>
        <v>2.7</v>
      </c>
      <c r="F7" s="575">
        <f t="shared" si="1"/>
        <v>355.86000000000007</v>
      </c>
      <c r="G7" s="503">
        <f>'бланк на выдачу продуктов'!E8</f>
        <v>6.3</v>
      </c>
      <c r="H7" s="575">
        <f t="shared" si="2"/>
        <v>830.34</v>
      </c>
      <c r="I7" s="591">
        <f>'бланк на выдачу продуктов'!H8</f>
        <v>0</v>
      </c>
      <c r="J7" s="572">
        <f t="shared" si="3"/>
        <v>0</v>
      </c>
    </row>
    <row r="8" spans="1:10" x14ac:dyDescent="0.25">
      <c r="A8" s="473" t="str">
        <f>'бланк на выдачу продуктов'!A9</f>
        <v>Капуста свежая</v>
      </c>
      <c r="B8" s="474">
        <v>40</v>
      </c>
      <c r="C8" s="592">
        <f>'бланк на выдачу продуктов'!B9</f>
        <v>2.64</v>
      </c>
      <c r="D8" s="575">
        <f t="shared" si="0"/>
        <v>105.60000000000001</v>
      </c>
      <c r="E8" s="503">
        <f>'бланк на выдачу продуктов'!D9</f>
        <v>0.34499999999999997</v>
      </c>
      <c r="F8" s="575">
        <f t="shared" si="1"/>
        <v>13.799999999999999</v>
      </c>
      <c r="G8" s="503">
        <f>'бланк на выдачу продуктов'!E9</f>
        <v>0</v>
      </c>
      <c r="H8" s="575">
        <f t="shared" si="2"/>
        <v>0</v>
      </c>
      <c r="I8" s="591">
        <f>'бланк на выдачу продуктов'!H9</f>
        <v>0.84</v>
      </c>
      <c r="J8" s="572">
        <f t="shared" si="3"/>
        <v>33.6</v>
      </c>
    </row>
    <row r="9" spans="1:10" x14ac:dyDescent="0.25">
      <c r="A9" s="473" t="str">
        <f>'бланк на выдачу продуктов'!A10</f>
        <v>Картофель</v>
      </c>
      <c r="B9" s="474">
        <v>40</v>
      </c>
      <c r="C9" s="592">
        <v>20</v>
      </c>
      <c r="D9" s="575">
        <f t="shared" si="0"/>
        <v>800</v>
      </c>
      <c r="E9" s="503">
        <f>'бланк на выдачу продуктов'!D10</f>
        <v>0.34499999999999997</v>
      </c>
      <c r="F9" s="575">
        <f t="shared" si="1"/>
        <v>13.799999999999999</v>
      </c>
      <c r="G9" s="503">
        <f>'бланк на выдачу продуктов'!E10</f>
        <v>0</v>
      </c>
      <c r="H9" s="575">
        <f t="shared" si="2"/>
        <v>0</v>
      </c>
      <c r="I9" s="591">
        <v>5.5</v>
      </c>
      <c r="J9" s="582">
        <f t="shared" si="3"/>
        <v>220</v>
      </c>
    </row>
    <row r="10" spans="1:10" x14ac:dyDescent="0.25">
      <c r="A10" s="473" t="str">
        <f>'бланк на выдачу продуктов'!A11</f>
        <v>Крахмал картофельный</v>
      </c>
      <c r="B10" s="474">
        <v>176</v>
      </c>
      <c r="C10" s="592">
        <v>4</v>
      </c>
      <c r="D10" s="575">
        <f t="shared" si="0"/>
        <v>704</v>
      </c>
      <c r="E10" s="503">
        <f>'бланк на выдачу продуктов'!D11</f>
        <v>9.9000000000000005E-2</v>
      </c>
      <c r="F10" s="575">
        <f t="shared" si="1"/>
        <v>17.423999999999999</v>
      </c>
      <c r="G10" s="503">
        <f>'бланк на выдачу продуктов'!E11</f>
        <v>0</v>
      </c>
      <c r="H10" s="575">
        <f t="shared" si="2"/>
        <v>0</v>
      </c>
      <c r="I10" s="591">
        <v>0.8</v>
      </c>
      <c r="J10" s="582">
        <f t="shared" si="3"/>
        <v>140.80000000000001</v>
      </c>
    </row>
    <row r="11" spans="1:10" x14ac:dyDescent="0.25">
      <c r="A11" s="473" t="str">
        <f>'бланк на выдачу продуктов'!A12</f>
        <v>Рис круглозерный</v>
      </c>
      <c r="B11" s="474">
        <v>57.14</v>
      </c>
      <c r="C11" s="592">
        <f>'бланк на выдачу продуктов'!B12</f>
        <v>2.64</v>
      </c>
      <c r="D11" s="575">
        <f t="shared" si="0"/>
        <v>150.84960000000001</v>
      </c>
      <c r="E11" s="503">
        <f>'бланк на выдачу продуктов'!D12</f>
        <v>0.3</v>
      </c>
      <c r="F11" s="575">
        <f t="shared" si="1"/>
        <v>17.141999999999999</v>
      </c>
      <c r="G11" s="503">
        <f>'бланк на выдачу продуктов'!E12</f>
        <v>0</v>
      </c>
      <c r="H11" s="575">
        <f t="shared" si="2"/>
        <v>0</v>
      </c>
      <c r="I11" s="591">
        <f>'бланк на выдачу продуктов'!H12</f>
        <v>0.84</v>
      </c>
      <c r="J11" s="572">
        <f t="shared" si="3"/>
        <v>47.997599999999998</v>
      </c>
    </row>
    <row r="12" spans="1:10" x14ac:dyDescent="0.25">
      <c r="A12" s="473" t="str">
        <f>'бланк на выдачу продуктов'!A13</f>
        <v>Крупа ячневая</v>
      </c>
      <c r="B12" s="474">
        <v>51.7</v>
      </c>
      <c r="C12" s="592">
        <f>'бланк на выдачу продуктов'!B13</f>
        <v>1.98</v>
      </c>
      <c r="D12" s="575">
        <f t="shared" si="0"/>
        <v>102.366</v>
      </c>
      <c r="E12" s="503">
        <f>'бланк на выдачу продуктов'!D13</f>
        <v>0.22500000000000001</v>
      </c>
      <c r="F12" s="575">
        <f t="shared" si="1"/>
        <v>11.6325</v>
      </c>
      <c r="G12" s="503">
        <f>'бланк на выдачу продуктов'!E13</f>
        <v>0</v>
      </c>
      <c r="H12" s="575">
        <f t="shared" si="2"/>
        <v>0</v>
      </c>
      <c r="I12" s="591">
        <f>'бланк на выдачу продуктов'!H13</f>
        <v>0.63</v>
      </c>
      <c r="J12" s="572">
        <f t="shared" si="3"/>
        <v>32.571000000000005</v>
      </c>
    </row>
    <row r="13" spans="1:10" x14ac:dyDescent="0.25">
      <c r="A13" s="473" t="str">
        <f>'бланк на выдачу продуктов'!A14</f>
        <v>Крупа рис пропаренный</v>
      </c>
      <c r="B13" s="474">
        <v>113</v>
      </c>
      <c r="C13" s="592">
        <f>'бланк на выдачу продуктов'!B14</f>
        <v>2.75</v>
      </c>
      <c r="D13" s="575">
        <f t="shared" si="0"/>
        <v>310.75</v>
      </c>
      <c r="E13" s="503">
        <f>'бланк на выдачу продуктов'!D14</f>
        <v>0.315</v>
      </c>
      <c r="F13" s="575">
        <f t="shared" si="1"/>
        <v>35.594999999999999</v>
      </c>
      <c r="G13" s="503">
        <f>'бланк на выдачу продуктов'!E14</f>
        <v>0</v>
      </c>
      <c r="H13" s="575">
        <f t="shared" si="2"/>
        <v>0</v>
      </c>
      <c r="I13" s="591">
        <f>'бланк на выдачу продуктов'!H14</f>
        <v>0.875</v>
      </c>
      <c r="J13" s="572">
        <f t="shared" si="3"/>
        <v>98.875</v>
      </c>
    </row>
    <row r="14" spans="1:10" x14ac:dyDescent="0.25">
      <c r="A14" s="473" t="str">
        <f>'бланк на выдачу продуктов'!A15</f>
        <v>Куринное филе</v>
      </c>
      <c r="B14" s="474">
        <v>318</v>
      </c>
      <c r="C14" s="592">
        <f>'бланк на выдачу продуктов'!B15</f>
        <v>6.6</v>
      </c>
      <c r="D14" s="575">
        <f t="shared" si="0"/>
        <v>2098.7999999999997</v>
      </c>
      <c r="E14" s="503">
        <f>'бланк на выдачу продуктов'!D15</f>
        <v>0.9</v>
      </c>
      <c r="F14" s="575">
        <f t="shared" si="1"/>
        <v>286.2</v>
      </c>
      <c r="G14" s="503">
        <f>'бланк на выдачу продуктов'!E15</f>
        <v>0</v>
      </c>
      <c r="H14" s="575">
        <f t="shared" si="2"/>
        <v>0</v>
      </c>
      <c r="I14" s="591">
        <f>'бланк на выдачу продуктов'!H15</f>
        <v>2.1</v>
      </c>
      <c r="J14" s="572">
        <f t="shared" si="3"/>
        <v>667.80000000000007</v>
      </c>
    </row>
    <row r="15" spans="1:10" x14ac:dyDescent="0.25">
      <c r="A15" s="473" t="str">
        <f>'бланк на выдачу продуктов'!A16</f>
        <v>Лук</v>
      </c>
      <c r="B15" s="474">
        <v>39</v>
      </c>
      <c r="C15" s="592">
        <f>'бланк на выдачу продуктов'!B16</f>
        <v>4.2240000000000002</v>
      </c>
      <c r="D15" s="575">
        <f t="shared" si="0"/>
        <v>164.73600000000002</v>
      </c>
      <c r="E15" s="503">
        <f>'бланк на выдачу продуктов'!D16</f>
        <v>0.40649999999999997</v>
      </c>
      <c r="F15" s="575">
        <f t="shared" si="1"/>
        <v>15.853499999999999</v>
      </c>
      <c r="G15" s="503">
        <f>'бланк на выдачу продуктов'!E16</f>
        <v>0</v>
      </c>
      <c r="H15" s="575">
        <f t="shared" si="2"/>
        <v>0</v>
      </c>
      <c r="I15" s="591">
        <f>'бланк на выдачу продуктов'!H16</f>
        <v>1.3439999999999999</v>
      </c>
      <c r="J15" s="582">
        <f t="shared" si="3"/>
        <v>52.415999999999997</v>
      </c>
    </row>
    <row r="16" spans="1:10" x14ac:dyDescent="0.25">
      <c r="A16" s="473" t="str">
        <f>'бланк на выдачу продуктов'!A17</f>
        <v>Овощи натур. Свежие огурцы</v>
      </c>
      <c r="B16" s="474">
        <v>250</v>
      </c>
      <c r="C16" s="592">
        <f>'бланк на выдачу продуктов'!B17</f>
        <v>2.42</v>
      </c>
      <c r="D16" s="575">
        <f t="shared" si="0"/>
        <v>605</v>
      </c>
      <c r="E16" s="503">
        <f>'бланк на выдачу продуктов'!D17</f>
        <v>0.19500000000000001</v>
      </c>
      <c r="F16" s="575">
        <f t="shared" si="1"/>
        <v>48.75</v>
      </c>
      <c r="G16" s="503">
        <f>'бланк на выдачу продуктов'!E17</f>
        <v>0</v>
      </c>
      <c r="H16" s="575">
        <f t="shared" si="2"/>
        <v>0</v>
      </c>
      <c r="I16" s="591">
        <f>'бланк на выдачу продуктов'!H17</f>
        <v>0.77</v>
      </c>
      <c r="J16" s="582">
        <f t="shared" si="3"/>
        <v>192.5</v>
      </c>
    </row>
    <row r="17" spans="1:10" x14ac:dyDescent="0.25">
      <c r="A17" s="473" t="str">
        <f>'бланк на выдачу продуктов'!A18</f>
        <v>Масло растительное</v>
      </c>
      <c r="B17" s="474">
        <v>155.4</v>
      </c>
      <c r="C17" s="592">
        <f>'бланк на выдачу продуктов'!B18</f>
        <v>2.0460000000000003</v>
      </c>
      <c r="D17" s="575">
        <f t="shared" si="0"/>
        <v>317.94840000000005</v>
      </c>
      <c r="E17" s="503">
        <f>'бланк на выдачу продуктов'!D18</f>
        <v>0.23249999999999998</v>
      </c>
      <c r="F17" s="575">
        <f t="shared" si="1"/>
        <v>36.130499999999998</v>
      </c>
      <c r="G17" s="503">
        <f>'бланк на выдачу продуктов'!E18</f>
        <v>7.0000000000000007E-2</v>
      </c>
      <c r="H17" s="575">
        <f t="shared" si="2"/>
        <v>10.878000000000002</v>
      </c>
      <c r="I17" s="591">
        <f>'бланк на выдачу продуктов'!H18</f>
        <v>0.58099999999999996</v>
      </c>
      <c r="J17" s="582">
        <f t="shared" si="3"/>
        <v>90.287399999999991</v>
      </c>
    </row>
    <row r="18" spans="1:10" x14ac:dyDescent="0.25">
      <c r="A18" s="473" t="str">
        <f>'бланк на выдачу продуктов'!A19</f>
        <v>Масло сливочное</v>
      </c>
      <c r="B18" s="474">
        <v>995.3</v>
      </c>
      <c r="C18" s="592">
        <f>'бланк на выдачу продуктов'!B19</f>
        <v>0.93500000000000005</v>
      </c>
      <c r="D18" s="575">
        <f t="shared" si="0"/>
        <v>930.60550000000001</v>
      </c>
      <c r="E18" s="503">
        <f>'бланк на выдачу продуктов'!D19</f>
        <v>0.12</v>
      </c>
      <c r="F18" s="575">
        <f t="shared" si="1"/>
        <v>119.43599999999999</v>
      </c>
      <c r="G18" s="503">
        <f>'бланк на выдачу продуктов'!E19</f>
        <v>0.14000000000000001</v>
      </c>
      <c r="H18" s="575">
        <f t="shared" si="2"/>
        <v>139.34200000000001</v>
      </c>
      <c r="I18" s="591">
        <f>'бланк на выдачу продуктов'!H19</f>
        <v>0.1575</v>
      </c>
      <c r="J18" s="582">
        <f t="shared" si="3"/>
        <v>156.75975</v>
      </c>
    </row>
    <row r="19" spans="1:10" x14ac:dyDescent="0.25">
      <c r="A19" s="473" t="str">
        <f>'бланк на выдачу продуктов'!A20</f>
        <v>Молоко свежее</v>
      </c>
      <c r="B19" s="474">
        <v>80.900000000000006</v>
      </c>
      <c r="C19" s="592">
        <f>'бланк на выдачу продуктов'!B20</f>
        <v>27.346</v>
      </c>
      <c r="D19" s="575">
        <f t="shared" si="0"/>
        <v>2212.2914000000001</v>
      </c>
      <c r="E19" s="503">
        <f>'бланк на выдачу продуктов'!D20</f>
        <v>3.3089999999999997</v>
      </c>
      <c r="F19" s="575">
        <f t="shared" si="1"/>
        <v>267.69810000000001</v>
      </c>
      <c r="G19" s="503">
        <v>1.5</v>
      </c>
      <c r="H19" s="575">
        <f t="shared" si="2"/>
        <v>121.35000000000001</v>
      </c>
      <c r="I19" s="591">
        <v>9</v>
      </c>
      <c r="J19" s="582">
        <f t="shared" si="3"/>
        <v>728.1</v>
      </c>
    </row>
    <row r="20" spans="1:10" x14ac:dyDescent="0.25">
      <c r="A20" s="473" t="str">
        <f>'бланк на выдачу продуктов'!A21</f>
        <v>Морковь</v>
      </c>
      <c r="B20" s="474">
        <v>39</v>
      </c>
      <c r="C20" s="592">
        <f>'бланк на выдачу продуктов'!B21</f>
        <v>4.1580000000000004</v>
      </c>
      <c r="D20" s="575">
        <f t="shared" si="0"/>
        <v>162.16200000000001</v>
      </c>
      <c r="E20" s="503">
        <f>'бланк на выдачу продуктов'!D21</f>
        <v>0.42600000000000005</v>
      </c>
      <c r="F20" s="575">
        <f t="shared" si="1"/>
        <v>16.614000000000001</v>
      </c>
      <c r="G20" s="503">
        <f>'бланк на выдачу продуктов'!E21</f>
        <v>0</v>
      </c>
      <c r="H20" s="575">
        <f t="shared" si="2"/>
        <v>0</v>
      </c>
      <c r="I20" s="591">
        <f>'бланк на выдачу продуктов'!H21</f>
        <v>1.323</v>
      </c>
      <c r="J20" s="582">
        <f t="shared" si="3"/>
        <v>51.597000000000001</v>
      </c>
    </row>
    <row r="21" spans="1:10" x14ac:dyDescent="0.25">
      <c r="A21" s="473" t="str">
        <f>'бланк на выдачу продуктов'!A22</f>
        <v>Мука пшеничная</v>
      </c>
      <c r="B21" s="474">
        <v>44</v>
      </c>
      <c r="C21" s="592">
        <f>'бланк на выдачу продуктов'!B22</f>
        <v>3.52</v>
      </c>
      <c r="D21" s="575">
        <f t="shared" si="0"/>
        <v>154.88</v>
      </c>
      <c r="E21" s="503">
        <f>'бланк на выдачу продуктов'!D22</f>
        <v>0.48</v>
      </c>
      <c r="F21" s="575">
        <f t="shared" si="1"/>
        <v>21.119999999999997</v>
      </c>
      <c r="G21" s="503">
        <f>'бланк на выдачу продуктов'!E22</f>
        <v>1.1200000000000001</v>
      </c>
      <c r="H21" s="575">
        <f t="shared" si="2"/>
        <v>49.28</v>
      </c>
      <c r="I21" s="591">
        <f>'бланк на выдачу продуктов'!H22</f>
        <v>0</v>
      </c>
      <c r="J21" s="572">
        <f t="shared" si="3"/>
        <v>0</v>
      </c>
    </row>
    <row r="22" spans="1:10" x14ac:dyDescent="0.25">
      <c r="A22" s="473" t="str">
        <f>'бланк на выдачу продуктов'!A23</f>
        <v>Овощи натур.  Свежие томаты</v>
      </c>
      <c r="B22" s="474">
        <v>300</v>
      </c>
      <c r="C22" s="592">
        <v>3.8</v>
      </c>
      <c r="D22" s="575">
        <f t="shared" si="0"/>
        <v>1140</v>
      </c>
      <c r="E22" s="503">
        <f>'бланк на выдачу продуктов'!D23</f>
        <v>0.255</v>
      </c>
      <c r="F22" s="575">
        <f t="shared" si="1"/>
        <v>76.5</v>
      </c>
      <c r="G22" s="503">
        <f>'бланк на выдачу продуктов'!E23</f>
        <v>0</v>
      </c>
      <c r="H22" s="575">
        <f t="shared" si="2"/>
        <v>0</v>
      </c>
      <c r="I22" s="591">
        <v>2</v>
      </c>
      <c r="J22" s="572">
        <f t="shared" si="3"/>
        <v>600</v>
      </c>
    </row>
    <row r="23" spans="1:10" x14ac:dyDescent="0.25">
      <c r="A23" s="473" t="str">
        <f>'бланк на выдачу продуктов'!A24</f>
        <v>Печенье</v>
      </c>
      <c r="B23" s="474">
        <v>247</v>
      </c>
      <c r="C23" s="592">
        <f>'бланк на выдачу продуктов'!B24</f>
        <v>3.3</v>
      </c>
      <c r="D23" s="575">
        <f t="shared" si="0"/>
        <v>815.09999999999991</v>
      </c>
      <c r="E23" s="503">
        <f>'бланк на выдачу продуктов'!D24</f>
        <v>0.45</v>
      </c>
      <c r="F23" s="575">
        <f t="shared" si="1"/>
        <v>111.15</v>
      </c>
      <c r="G23" s="503">
        <f>'бланк на выдачу продуктов'!E24</f>
        <v>1.05</v>
      </c>
      <c r="H23" s="575">
        <f t="shared" si="2"/>
        <v>259.35000000000002</v>
      </c>
      <c r="I23" s="591">
        <f>'бланк на выдачу продуктов'!H24</f>
        <v>0</v>
      </c>
      <c r="J23" s="572">
        <f t="shared" si="3"/>
        <v>0</v>
      </c>
    </row>
    <row r="24" spans="1:10" x14ac:dyDescent="0.25">
      <c r="A24" s="473" t="str">
        <f>'бланк на выдачу продуктов'!A25</f>
        <v>Повидло</v>
      </c>
      <c r="B24" s="474">
        <v>209</v>
      </c>
      <c r="C24" s="592">
        <f>'бланк на выдачу продуктов'!B25</f>
        <v>1.65</v>
      </c>
      <c r="D24" s="575">
        <f t="shared" si="0"/>
        <v>344.84999999999997</v>
      </c>
      <c r="E24" s="503">
        <f>'бланк на выдачу продуктов'!D25</f>
        <v>0.22500000000000001</v>
      </c>
      <c r="F24" s="575">
        <f t="shared" si="1"/>
        <v>47.024999999999999</v>
      </c>
      <c r="G24" s="503">
        <f>'бланк на выдачу продуктов'!E25</f>
        <v>0</v>
      </c>
      <c r="H24" s="575">
        <f t="shared" si="2"/>
        <v>0</v>
      </c>
      <c r="I24" s="591">
        <v>0.5</v>
      </c>
      <c r="J24" s="582">
        <f t="shared" si="3"/>
        <v>104.5</v>
      </c>
    </row>
    <row r="25" spans="1:10" x14ac:dyDescent="0.25">
      <c r="A25" s="473" t="str">
        <f>'бланк на выдачу продуктов'!A26</f>
        <v>Сахар</v>
      </c>
      <c r="B25" s="474">
        <v>85.6</v>
      </c>
      <c r="C25" s="592">
        <f>'бланк на выдачу продуктов'!B26</f>
        <v>4.5869999999999997</v>
      </c>
      <c r="D25" s="575">
        <f t="shared" si="0"/>
        <v>392.64719999999994</v>
      </c>
      <c r="E25" s="503">
        <f>'бланк на выдачу продуктов'!D26</f>
        <v>0.52799999999999991</v>
      </c>
      <c r="F25" s="575">
        <f t="shared" si="1"/>
        <v>45.196799999999989</v>
      </c>
      <c r="G25" s="503">
        <f>'бланк на выдачу продуктов'!E26</f>
        <v>0.56699999999999995</v>
      </c>
      <c r="H25" s="575">
        <f t="shared" si="2"/>
        <v>48.535199999999989</v>
      </c>
      <c r="I25" s="591">
        <f>'бланк на выдачу продуктов'!H26</f>
        <v>0.89250000000000007</v>
      </c>
      <c r="J25" s="582">
        <f t="shared" si="3"/>
        <v>76.397999999999996</v>
      </c>
    </row>
    <row r="26" spans="1:10" x14ac:dyDescent="0.25">
      <c r="A26" s="473" t="str">
        <f>'бланк на выдачу продуктов'!A27</f>
        <v xml:space="preserve">Свекла </v>
      </c>
      <c r="B26" s="474">
        <v>40</v>
      </c>
      <c r="C26" s="592">
        <f>'бланк на выдачу продуктов'!B27</f>
        <v>4.18</v>
      </c>
      <c r="D26" s="575">
        <f t="shared" si="0"/>
        <v>167.2</v>
      </c>
      <c r="E26" s="503">
        <f>'бланк на выдачу продуктов'!D27</f>
        <v>0.48</v>
      </c>
      <c r="F26" s="575">
        <f t="shared" si="1"/>
        <v>19.2</v>
      </c>
      <c r="G26" s="503">
        <f>'бланк на выдачу продуктов'!E27</f>
        <v>0</v>
      </c>
      <c r="H26" s="575">
        <f t="shared" si="2"/>
        <v>0</v>
      </c>
      <c r="I26" s="591">
        <f>'бланк на выдачу продуктов'!H27</f>
        <v>1.33</v>
      </c>
      <c r="J26" s="582">
        <f t="shared" si="3"/>
        <v>53.2</v>
      </c>
    </row>
    <row r="27" spans="1:10" x14ac:dyDescent="0.25">
      <c r="A27" s="473" t="str">
        <f>'бланк на выдачу продуктов'!A28</f>
        <v>Сметана</v>
      </c>
      <c r="B27" s="474">
        <v>211.3</v>
      </c>
      <c r="C27" s="592">
        <v>0.3</v>
      </c>
      <c r="D27" s="575">
        <f t="shared" si="0"/>
        <v>63.39</v>
      </c>
      <c r="E27" s="503">
        <f>'бланк на выдачу продуктов'!D28</f>
        <v>7.4999999999999997E-2</v>
      </c>
      <c r="F27" s="575">
        <f t="shared" si="1"/>
        <v>15.8475</v>
      </c>
      <c r="G27" s="503">
        <f>'бланк на выдачу продуктов'!E28</f>
        <v>0</v>
      </c>
      <c r="H27" s="575">
        <f t="shared" si="2"/>
        <v>0</v>
      </c>
      <c r="I27" s="591">
        <v>0.45</v>
      </c>
      <c r="J27" s="582">
        <f t="shared" si="3"/>
        <v>95.085000000000008</v>
      </c>
    </row>
    <row r="28" spans="1:10" x14ac:dyDescent="0.25">
      <c r="A28" s="473" t="str">
        <f>'бланк на выдачу продуктов'!A29</f>
        <v>Соль</v>
      </c>
      <c r="B28" s="474">
        <v>20</v>
      </c>
      <c r="C28" s="592">
        <f>'бланк на выдачу продуктов'!B29</f>
        <v>0.55000000000000004</v>
      </c>
      <c r="D28" s="575">
        <f t="shared" si="0"/>
        <v>11</v>
      </c>
      <c r="E28" s="503">
        <f>'бланк на выдачу продуктов'!D29</f>
        <v>7.4999999999999997E-2</v>
      </c>
      <c r="F28" s="575">
        <f t="shared" si="1"/>
        <v>1.5</v>
      </c>
      <c r="G28" s="503">
        <f>'бланк на выдачу продуктов'!E29</f>
        <v>0</v>
      </c>
      <c r="H28" s="575">
        <f t="shared" si="2"/>
        <v>0</v>
      </c>
      <c r="I28" s="591">
        <f>'бланк на выдачу продуктов'!H29</f>
        <v>0.17499999999999999</v>
      </c>
      <c r="J28" s="582">
        <f t="shared" si="3"/>
        <v>3.5</v>
      </c>
    </row>
    <row r="29" spans="1:10" x14ac:dyDescent="0.25">
      <c r="A29" s="473" t="str">
        <f>'бланк на выдачу продуктов'!A30</f>
        <v>Сухари панировочные</v>
      </c>
      <c r="B29" s="474">
        <v>115</v>
      </c>
      <c r="C29" s="592">
        <f>'бланк на выдачу продуктов'!B30</f>
        <v>0</v>
      </c>
      <c r="D29" s="575">
        <f t="shared" si="0"/>
        <v>0</v>
      </c>
      <c r="E29" s="503">
        <f>'бланк на выдачу продуктов'!D30</f>
        <v>0</v>
      </c>
      <c r="F29" s="575">
        <f t="shared" si="1"/>
        <v>0</v>
      </c>
      <c r="G29" s="503">
        <f>'бланк на выдачу продуктов'!E30</f>
        <v>0</v>
      </c>
      <c r="H29" s="575">
        <f t="shared" si="2"/>
        <v>0</v>
      </c>
      <c r="I29" s="591">
        <f>'бланк на выдачу продуктов'!H30</f>
        <v>0</v>
      </c>
      <c r="J29" s="582">
        <f t="shared" si="3"/>
        <v>0</v>
      </c>
    </row>
    <row r="30" spans="1:10" x14ac:dyDescent="0.25">
      <c r="A30" s="473" t="str">
        <f>'бланк на выдачу продуктов'!A31</f>
        <v>Сухофрукты</v>
      </c>
      <c r="B30" s="474">
        <v>145</v>
      </c>
      <c r="C30" s="592">
        <f>'бланк на выдачу продуктов'!B31</f>
        <v>0</v>
      </c>
      <c r="D30" s="575">
        <f t="shared" si="0"/>
        <v>0</v>
      </c>
      <c r="E30" s="503">
        <f>'бланк на выдачу продуктов'!D31</f>
        <v>0</v>
      </c>
      <c r="F30" s="575">
        <f t="shared" si="1"/>
        <v>0</v>
      </c>
      <c r="G30" s="503">
        <f>'бланк на выдачу продуктов'!E31</f>
        <v>0</v>
      </c>
      <c r="H30" s="575">
        <f t="shared" si="2"/>
        <v>0</v>
      </c>
      <c r="I30" s="591">
        <f>'бланк на выдачу продуктов'!H31</f>
        <v>0</v>
      </c>
      <c r="J30" s="572">
        <f t="shared" si="3"/>
        <v>0</v>
      </c>
    </row>
    <row r="31" spans="1:10" x14ac:dyDescent="0.25">
      <c r="A31" s="473" t="str">
        <f>'бланк на выдачу продуктов'!A32</f>
        <v>Творог</v>
      </c>
      <c r="B31" s="474">
        <v>368.6</v>
      </c>
      <c r="C31" s="592">
        <f>'бланк на выдачу продуктов'!B32</f>
        <v>1.54</v>
      </c>
      <c r="D31" s="575">
        <f t="shared" si="0"/>
        <v>567.64400000000001</v>
      </c>
      <c r="E31" s="503">
        <f>'бланк на выдачу продуктов'!D32</f>
        <v>0.21</v>
      </c>
      <c r="F31" s="575">
        <f t="shared" si="1"/>
        <v>77.406000000000006</v>
      </c>
      <c r="G31" s="503">
        <f>'бланк на выдачу продуктов'!E32</f>
        <v>0.49</v>
      </c>
      <c r="H31" s="575">
        <f t="shared" si="2"/>
        <v>180.614</v>
      </c>
      <c r="I31" s="591">
        <f>'бланк на выдачу продуктов'!H32</f>
        <v>0</v>
      </c>
      <c r="J31" s="582">
        <f t="shared" si="3"/>
        <v>0</v>
      </c>
    </row>
    <row r="32" spans="1:10" x14ac:dyDescent="0.25">
      <c r="A32" s="473" t="str">
        <f>'бланк на выдачу продуктов'!A33</f>
        <v>Томатная паста</v>
      </c>
      <c r="B32" s="474">
        <v>203</v>
      </c>
      <c r="C32" s="592">
        <f>'бланк на выдачу продуктов'!B33</f>
        <v>0.29699999999999999</v>
      </c>
      <c r="D32" s="575">
        <f t="shared" si="0"/>
        <v>60.290999999999997</v>
      </c>
      <c r="E32" s="503">
        <f>'бланк на выдачу продуктов'!D33</f>
        <v>0.03</v>
      </c>
      <c r="F32" s="575">
        <f t="shared" si="1"/>
        <v>6.09</v>
      </c>
      <c r="G32" s="503">
        <f>'бланк на выдачу продуктов'!E33</f>
        <v>0</v>
      </c>
      <c r="H32" s="575">
        <f t="shared" si="2"/>
        <v>0</v>
      </c>
      <c r="I32" s="591">
        <f>'бланк на выдачу продуктов'!H33</f>
        <v>9.4500000000000001E-2</v>
      </c>
      <c r="J32" s="572">
        <f t="shared" si="3"/>
        <v>19.183499999999999</v>
      </c>
    </row>
    <row r="33" spans="1:10" x14ac:dyDescent="0.25">
      <c r="A33" s="473" t="str">
        <f>'бланк на выдачу продуктов'!A34</f>
        <v>Хлеб ново-украинский</v>
      </c>
      <c r="B33" s="474">
        <v>78.599999999999994</v>
      </c>
      <c r="C33" s="592">
        <v>2.2000000000000002</v>
      </c>
      <c r="D33" s="575">
        <f t="shared" si="0"/>
        <v>172.92</v>
      </c>
      <c r="E33" s="503">
        <f>'бланк на выдачу продуктов'!D34</f>
        <v>0.3</v>
      </c>
      <c r="F33" s="575">
        <f t="shared" si="1"/>
        <v>23.58</v>
      </c>
      <c r="G33" s="503">
        <f>'бланк на выдачу продуктов'!E34</f>
        <v>0</v>
      </c>
      <c r="H33" s="575">
        <f t="shared" si="2"/>
        <v>0</v>
      </c>
      <c r="I33" s="591">
        <f>'бланк на выдачу продуктов'!H34</f>
        <v>1.05</v>
      </c>
      <c r="J33" s="572">
        <f t="shared" si="3"/>
        <v>82.53</v>
      </c>
    </row>
    <row r="34" spans="1:10" x14ac:dyDescent="0.25">
      <c r="A34" s="473" t="str">
        <f>'бланк на выдачу продуктов'!A35</f>
        <v>Хлеб пшеничный</v>
      </c>
      <c r="B34" s="474">
        <v>79.7</v>
      </c>
      <c r="C34" s="592">
        <v>2.5</v>
      </c>
      <c r="D34" s="575">
        <f t="shared" si="0"/>
        <v>199.25</v>
      </c>
      <c r="E34" s="503">
        <f>'бланк на выдачу продуктов'!D35</f>
        <v>0.3</v>
      </c>
      <c r="F34" s="575">
        <f t="shared" si="1"/>
        <v>23.91</v>
      </c>
      <c r="G34" s="503">
        <f>'бланк на выдачу продуктов'!E35</f>
        <v>0</v>
      </c>
      <c r="H34" s="575">
        <f t="shared" si="2"/>
        <v>0</v>
      </c>
      <c r="I34" s="591">
        <v>1.4</v>
      </c>
      <c r="J34" s="572">
        <f t="shared" si="3"/>
        <v>111.58</v>
      </c>
    </row>
    <row r="35" spans="1:10" x14ac:dyDescent="0.25">
      <c r="A35" s="473" t="str">
        <f>'бланк на выдачу продуктов'!A36</f>
        <v>Чай</v>
      </c>
      <c r="B35" s="474">
        <v>1250</v>
      </c>
      <c r="C35" s="592">
        <f>'бланк на выдачу продуктов'!B36</f>
        <v>0.154</v>
      </c>
      <c r="D35" s="575">
        <f t="shared" si="0"/>
        <v>192.5</v>
      </c>
      <c r="E35" s="503">
        <f>'бланк на выдачу продуктов'!D36</f>
        <v>1.8000000000000002E-2</v>
      </c>
      <c r="F35" s="575">
        <f t="shared" si="1"/>
        <v>22.500000000000004</v>
      </c>
      <c r="G35" s="503">
        <f>'бланк на выдачу продуктов'!E36</f>
        <v>2.1000000000000001E-2</v>
      </c>
      <c r="H35" s="575">
        <f t="shared" si="2"/>
        <v>26.25</v>
      </c>
      <c r="I35" s="591">
        <f>'бланк на выдачу продуктов'!H36</f>
        <v>2.8000000000000001E-2</v>
      </c>
      <c r="J35" s="582">
        <f t="shared" si="3"/>
        <v>35</v>
      </c>
    </row>
    <row r="36" spans="1:10" x14ac:dyDescent="0.25">
      <c r="A36" s="473" t="str">
        <f>'бланк на выдачу продуктов'!A37</f>
        <v>Чеснок</v>
      </c>
      <c r="B36" s="474">
        <v>300</v>
      </c>
      <c r="C36" s="592">
        <f>'бланк на выдачу продуктов'!B37</f>
        <v>0.11</v>
      </c>
      <c r="D36" s="575">
        <f t="shared" si="0"/>
        <v>33</v>
      </c>
      <c r="E36" s="503">
        <f>'бланк на выдачу продуктов'!D37</f>
        <v>1.4999999999999999E-2</v>
      </c>
      <c r="F36" s="575">
        <f t="shared" si="1"/>
        <v>4.5</v>
      </c>
      <c r="G36" s="503">
        <f>'бланк на выдачу продуктов'!E37</f>
        <v>0</v>
      </c>
      <c r="H36" s="575">
        <f t="shared" si="2"/>
        <v>0</v>
      </c>
      <c r="I36" s="591">
        <f>'бланк на выдачу продуктов'!H37</f>
        <v>3.5000000000000003E-2</v>
      </c>
      <c r="J36" s="572">
        <f t="shared" si="3"/>
        <v>10.500000000000002</v>
      </c>
    </row>
    <row r="37" spans="1:10" x14ac:dyDescent="0.25">
      <c r="A37" s="473" t="str">
        <f>'бланк на выдачу продуктов'!A38</f>
        <v>Шиповник</v>
      </c>
      <c r="B37" s="474">
        <v>292</v>
      </c>
      <c r="C37" s="592">
        <f>'бланк на выдачу продуктов'!B38</f>
        <v>0</v>
      </c>
      <c r="D37" s="575">
        <f t="shared" si="0"/>
        <v>0</v>
      </c>
      <c r="E37" s="503">
        <f>'бланк на выдачу продуктов'!D38</f>
        <v>0</v>
      </c>
      <c r="F37" s="575">
        <f t="shared" si="1"/>
        <v>0</v>
      </c>
      <c r="G37" s="503">
        <f>'бланк на выдачу продуктов'!E38</f>
        <v>0</v>
      </c>
      <c r="H37" s="575">
        <f t="shared" si="2"/>
        <v>0</v>
      </c>
      <c r="I37" s="591">
        <f>'бланк на выдачу продуктов'!H38</f>
        <v>0</v>
      </c>
      <c r="J37" s="572">
        <f t="shared" si="3"/>
        <v>0</v>
      </c>
    </row>
    <row r="38" spans="1:10" x14ac:dyDescent="0.25">
      <c r="A38" s="473" t="str">
        <f>'бланк на выдачу продуктов'!A39</f>
        <v>Ягода с/м (облепиха)</v>
      </c>
      <c r="B38" s="474">
        <v>230</v>
      </c>
      <c r="C38" s="592">
        <f>'бланк на выдачу продуктов'!B39</f>
        <v>1.98</v>
      </c>
      <c r="D38" s="575">
        <f t="shared" si="0"/>
        <v>455.4</v>
      </c>
      <c r="E38" s="503">
        <f>'бланк на выдачу продуктов'!D39</f>
        <v>0.24</v>
      </c>
      <c r="F38" s="575">
        <f t="shared" si="1"/>
        <v>55.199999999999996</v>
      </c>
      <c r="G38" s="503">
        <f>'бланк на выдачу продуктов'!E39</f>
        <v>0</v>
      </c>
      <c r="H38" s="575">
        <f t="shared" si="2"/>
        <v>0</v>
      </c>
      <c r="I38" s="591">
        <f>'бланк на выдачу продуктов'!H39</f>
        <v>0.63</v>
      </c>
      <c r="J38" s="572">
        <f t="shared" si="3"/>
        <v>144.9</v>
      </c>
    </row>
    <row r="39" spans="1:10" x14ac:dyDescent="0.25">
      <c r="A39" s="473" t="str">
        <f>'бланк на выдачу продуктов'!A40</f>
        <v>Яйцо</v>
      </c>
      <c r="B39" s="474" t="s">
        <v>117</v>
      </c>
      <c r="C39" s="592" t="str">
        <f>'бланк на выдачу продуктов'!B40</f>
        <v>13 шт</v>
      </c>
      <c r="D39" s="575">
        <v>1157</v>
      </c>
      <c r="E39" s="503" t="str">
        <f>'бланк на выдачу продуктов'!D40</f>
        <v>2 шт</v>
      </c>
      <c r="F39" s="575">
        <v>190</v>
      </c>
      <c r="G39" s="503" t="str">
        <f>'бланк на выдачу продуктов'!E40</f>
        <v>5 шт</v>
      </c>
      <c r="H39" s="575">
        <v>550</v>
      </c>
      <c r="I39" s="591">
        <f>'бланк на выдачу продуктов'!H40</f>
        <v>0</v>
      </c>
      <c r="J39" s="572">
        <v>195.8</v>
      </c>
    </row>
    <row r="40" spans="1:10" x14ac:dyDescent="0.25">
      <c r="A40" s="473" t="str">
        <f>'бланк на выдачу продуктов'!A41</f>
        <v>Яблоко</v>
      </c>
      <c r="B40" s="474">
        <v>224</v>
      </c>
      <c r="C40" s="592">
        <f>'бланк на выдачу продуктов'!B41</f>
        <v>0</v>
      </c>
      <c r="D40" s="575">
        <f t="shared" si="0"/>
        <v>0</v>
      </c>
      <c r="E40" s="503">
        <f>'бланк на выдачу продуктов'!D41</f>
        <v>0</v>
      </c>
      <c r="F40" s="575">
        <f t="shared" si="1"/>
        <v>0</v>
      </c>
      <c r="G40" s="503">
        <f>'бланк на выдачу продуктов'!E41</f>
        <v>0</v>
      </c>
      <c r="H40" s="575">
        <f t="shared" si="2"/>
        <v>0</v>
      </c>
      <c r="I40" s="591">
        <f>'бланк на выдачу продуктов'!H41</f>
        <v>0</v>
      </c>
      <c r="J40" s="582">
        <f t="shared" si="3"/>
        <v>0</v>
      </c>
    </row>
    <row r="41" spans="1:10" x14ac:dyDescent="0.25">
      <c r="A41" s="474" t="s">
        <v>104</v>
      </c>
      <c r="B41" s="474"/>
      <c r="C41" s="574"/>
      <c r="D41" s="576">
        <f>SUM(D3:D40)</f>
        <v>22494.825099999998</v>
      </c>
      <c r="E41" s="474">
        <f>'бланк на выдачу продуктов'!D43</f>
        <v>0</v>
      </c>
      <c r="F41" s="576">
        <f>SUM(F3:F40)</f>
        <v>2099.8369000000002</v>
      </c>
      <c r="G41" s="503">
        <f>'бланк на выдачу продуктов'!E42</f>
        <v>0</v>
      </c>
      <c r="H41" s="576">
        <f>SUM(H3:H40)</f>
        <v>2347.5882000000001</v>
      </c>
      <c r="I41" s="591">
        <f>'бланк на выдачу продуктов'!H42</f>
        <v>4.55</v>
      </c>
      <c r="J41" s="577">
        <f>SUM(J3:J40)</f>
        <v>4828.4802500000005</v>
      </c>
    </row>
    <row r="42" spans="1:10" x14ac:dyDescent="0.25">
      <c r="A42" s="473" t="s">
        <v>105</v>
      </c>
      <c r="B42" s="474"/>
      <c r="C42" s="574"/>
      <c r="D42" s="578">
        <v>113</v>
      </c>
      <c r="E42" s="473">
        <f>'бланк на выдачу продуктов'!D44</f>
        <v>0</v>
      </c>
      <c r="F42" s="578">
        <v>17</v>
      </c>
      <c r="G42" s="473">
        <f>'бланк на выдачу продуктов'!E44</f>
        <v>0</v>
      </c>
      <c r="H42" s="578">
        <v>40</v>
      </c>
      <c r="I42" s="473">
        <f>'бланк на выдачу продуктов'!H44</f>
        <v>0</v>
      </c>
      <c r="J42" s="578">
        <v>40</v>
      </c>
    </row>
    <row r="43" spans="1:10" x14ac:dyDescent="0.25">
      <c r="A43" s="474" t="s">
        <v>106</v>
      </c>
      <c r="B43" s="474"/>
      <c r="C43" s="574"/>
      <c r="D43" s="579">
        <f>D41/D42</f>
        <v>199.06924867256635</v>
      </c>
      <c r="E43" s="580">
        <f>'бланк на выдачу продуктов'!D45</f>
        <v>0</v>
      </c>
      <c r="F43" s="579">
        <f>F41/F42</f>
        <v>123.51981764705884</v>
      </c>
      <c r="G43" s="580">
        <f>'бланк на выдачу продуктов'!E45</f>
        <v>0</v>
      </c>
      <c r="H43" s="579">
        <f>H41/H42</f>
        <v>58.689705000000004</v>
      </c>
      <c r="I43" s="580">
        <f>'бланк на выдачу продуктов'!H45</f>
        <v>0</v>
      </c>
      <c r="J43" s="579">
        <f>J41/J42</f>
        <v>120.71200625000002</v>
      </c>
    </row>
  </sheetData>
  <mergeCells count="1">
    <mergeCell ref="A1:J1"/>
  </mergeCells>
  <pageMargins left="0.7" right="0.7" top="0.75" bottom="0.75" header="0.3" footer="0.3"/>
  <ignoredErrors>
    <ignoredError sqref="E41:F41 H4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C43"/>
  <sheetViews>
    <sheetView workbookViewId="0">
      <selection activeCell="B30" activeCellId="1" sqref="B25 B30"/>
    </sheetView>
  </sheetViews>
  <sheetFormatPr defaultRowHeight="15" x14ac:dyDescent="0.25"/>
  <cols>
    <col min="1" max="1" width="30.7109375" customWidth="1"/>
    <col min="2" max="2" width="7.7109375" customWidth="1"/>
  </cols>
  <sheetData>
    <row r="1" spans="1:3" x14ac:dyDescent="0.25">
      <c r="A1" s="933" t="s">
        <v>79</v>
      </c>
      <c r="B1" s="933"/>
      <c r="C1" s="497"/>
    </row>
    <row r="2" spans="1:3" x14ac:dyDescent="0.25">
      <c r="A2" s="933"/>
      <c r="B2" s="933"/>
      <c r="C2" s="497"/>
    </row>
    <row r="3" spans="1:3" x14ac:dyDescent="0.25">
      <c r="A3" s="474" t="s">
        <v>76</v>
      </c>
      <c r="B3" s="480" t="s">
        <v>61</v>
      </c>
      <c r="C3" s="498"/>
    </row>
    <row r="4" spans="1:3" ht="15.75" x14ac:dyDescent="0.25">
      <c r="A4" s="482">
        <f>сад!A25</f>
        <v>0</v>
      </c>
      <c r="B4" s="559">
        <f>сад!H25+сад!J25+сад!L25+сад!N25+сад!P25+сад!R25+сад!V25+сад!X25+сад!AB25+сад!AH25+сад!AJ25+сад!AL25+сад!AN25</f>
        <v>0</v>
      </c>
      <c r="C4" s="499"/>
    </row>
    <row r="5" spans="1:3" ht="15.75" x14ac:dyDescent="0.25">
      <c r="A5" s="482" t="str">
        <f>сад!A26</f>
        <v>Батон</v>
      </c>
      <c r="B5" s="557">
        <f>сад!H26+сад!J26+сад!L26+сад!N26+сад!P26+сад!R26+сад!V26+сад!X26+сад!AB26+сад!AH26+сад!AJ26+сад!AL26+сад!AN26</f>
        <v>30</v>
      </c>
    </row>
    <row r="6" spans="1:3" ht="15.75" x14ac:dyDescent="0.25">
      <c r="A6" s="482" t="str">
        <f>сад!A27</f>
        <v>Крупа гречневая</v>
      </c>
      <c r="B6" s="559">
        <f>сад!H27+сад!J27+сад!L27+сад!N27+сад!P27+сад!R27+сад!V27+сад!X27+сад!AB27+сад!AH27+сад!AJ27+сад!AL27+сад!AN27</f>
        <v>14.4</v>
      </c>
    </row>
    <row r="7" spans="1:3" ht="15.75" x14ac:dyDescent="0.25">
      <c r="A7" s="482" t="str">
        <f>сад!A28</f>
        <v>Дрожжи</v>
      </c>
      <c r="B7" s="557">
        <f>сад!H28+сад!J28+сад!L28+сад!N28+сад!P28+сад!R28+сад!V28+сад!X28+сад!AB28+сад!AH28+сад!AJ28+сад!AL28+сад!AN28</f>
        <v>61.3</v>
      </c>
    </row>
    <row r="8" spans="1:3" ht="15.75" x14ac:dyDescent="0.25">
      <c r="A8" s="482" t="str">
        <f>сад!A29</f>
        <v>Йогурт</v>
      </c>
      <c r="B8" s="559">
        <f>сад!H29+сад!J29+сад!L29+сад!N29+сад!P29+сад!R29+сад!V29+сад!X29+сад!AB29+сад!AH29+сад!AJ29+сад!AL29+сад!AN29</f>
        <v>180</v>
      </c>
    </row>
    <row r="9" spans="1:3" ht="15.75" x14ac:dyDescent="0.25">
      <c r="A9" s="482" t="str">
        <f>сад!A30</f>
        <v>Капуста свежая</v>
      </c>
      <c r="B9" s="559">
        <f>сад!H30+сад!J30+сад!L30+сад!N30+сад!P30+сад!R30+сад!V30+сад!X30+сад!AB30+сад!AH30+сад!AJ30+сад!AL30+сад!AN30</f>
        <v>24</v>
      </c>
    </row>
    <row r="10" spans="1:3" ht="15.75" x14ac:dyDescent="0.25">
      <c r="A10" s="482" t="str">
        <f>сад!A31</f>
        <v>Картофель</v>
      </c>
      <c r="B10" s="557">
        <f>сад!H31+сад!J31+сад!L31+сад!N31+сад!P31+сад!R31+сад!V31+сад!X31+сад!AB31+сад!AH31+сад!AJ31+сад!AL31+сад!AN31</f>
        <v>24.5</v>
      </c>
    </row>
    <row r="11" spans="1:3" ht="15.75" x14ac:dyDescent="0.25">
      <c r="A11" s="482" t="str">
        <f>сад!A32</f>
        <v>Крахмал картофельный</v>
      </c>
      <c r="B11" s="557">
        <f>сад!H32+сад!J32+сад!L32+сад!N32+сад!P32+сад!R32+сад!V32+сад!X32+сад!AB32+сад!AH32+сад!AJ32+сад!AL32+сад!AN32</f>
        <v>8</v>
      </c>
    </row>
    <row r="12" spans="1:3" ht="15.75" x14ac:dyDescent="0.25">
      <c r="A12" s="482" t="str">
        <f>сад!A33</f>
        <v>Рис круглозерный</v>
      </c>
      <c r="B12" s="559">
        <f>сад!H33+сад!J33+сад!L33+сад!N33+сад!P33+сад!R33+сад!V33+сад!X33+сад!AB33+сад!AH33+сад!AJ33+сад!AL33+сад!AN33</f>
        <v>24</v>
      </c>
    </row>
    <row r="13" spans="1:3" ht="15.75" x14ac:dyDescent="0.25">
      <c r="A13" s="482" t="str">
        <f>сад!A34</f>
        <v>Крупа ячневая</v>
      </c>
      <c r="B13" s="557">
        <f>сад!H34+сад!J34+сад!L34+сад!N34+сад!P34+сад!R34+сад!V34+сад!X34+сад!AB34+сад!AH34+сад!AJ34+сад!AL34+сад!AN34</f>
        <v>27</v>
      </c>
    </row>
    <row r="14" spans="1:3" ht="15.75" x14ac:dyDescent="0.25">
      <c r="A14" s="482" t="str">
        <f>сад!A35</f>
        <v>Крупа рис пропаренный</v>
      </c>
      <c r="B14" s="559">
        <f>сад!H35+сад!J35+сад!L35+сад!N35+сад!P35+сад!R35+сад!V35+сад!X35+сад!AB35+сад!AH35+сад!AJ35+сад!AL35+сад!AN35</f>
        <v>25</v>
      </c>
    </row>
    <row r="15" spans="1:3" ht="15.75" x14ac:dyDescent="0.25">
      <c r="A15" s="482" t="str">
        <f>сад!A36</f>
        <v>Куринное филе</v>
      </c>
      <c r="B15" s="559">
        <f>сад!H36+сад!J36+сад!L36+сад!N36+сад!P36+сад!R36+сад!V36+сад!X36+сад!AB36+сад!AH36+сад!AJ36+сад!AL36+сад!AN36</f>
        <v>70</v>
      </c>
    </row>
    <row r="16" spans="1:3" ht="15.75" x14ac:dyDescent="0.25">
      <c r="A16" s="482" t="str">
        <f>сад!A37</f>
        <v>Лук</v>
      </c>
      <c r="B16" s="557">
        <f>сад!H37+сад!J37+сад!L37+сад!N37+сад!P37+сад!R37+сад!V37+сад!X37+сад!AB37+сад!AH37+сад!AJ37+сад!AL37+сад!AN37</f>
        <v>62.9</v>
      </c>
    </row>
    <row r="17" spans="1:2" ht="15.75" x14ac:dyDescent="0.25">
      <c r="A17" s="482" t="str">
        <f>сад!A38</f>
        <v>Овощи натур. Свежие огурцы</v>
      </c>
      <c r="B17" s="557">
        <f>сад!H38+сад!J38+сад!L38+сад!N38+сад!P38+сад!R38+сад!V38+сад!X38+сад!AB38+сад!AH38+сад!AJ38+сад!AL38+сад!AN38</f>
        <v>22</v>
      </c>
    </row>
    <row r="18" spans="1:2" ht="15.75" x14ac:dyDescent="0.25">
      <c r="A18" s="482" t="str">
        <f>сад!A39</f>
        <v>Масло растительное</v>
      </c>
      <c r="B18" s="557">
        <f>сад!H39+сад!J39+сад!L39+сад!N39+сад!P39+сад!R39+сад!V39+сад!X39+сад!AB39+сад!AH39+сад!AJ39+сад!AL39+сад!AN39</f>
        <v>21.6</v>
      </c>
    </row>
    <row r="19" spans="1:2" ht="15.75" x14ac:dyDescent="0.25">
      <c r="A19" s="482" t="str">
        <f>сад!A40</f>
        <v>Масло сливочное</v>
      </c>
      <c r="B19" s="557">
        <f>сад!H40+сад!J40+сад!L40+сад!N40+сад!P40+сад!R40+сад!V40+сад!X40+сад!AB40+сад!AH40+сад!AJ40+сад!AL40+сад!AN40</f>
        <v>8.5</v>
      </c>
    </row>
    <row r="20" spans="1:2" ht="15.75" x14ac:dyDescent="0.25">
      <c r="A20" s="482" t="str">
        <f>сад!A41</f>
        <v>Молоко свежее</v>
      </c>
      <c r="B20" s="557">
        <f>сад!H41+сад!J41+сад!L41+сад!N41+сад!P41+сад!R41+сад!V41+сад!X41+сад!AB41+сад!AH41+сад!AJ41+сад!AL41+сад!AN41</f>
        <v>248.6</v>
      </c>
    </row>
    <row r="21" spans="1:2" ht="15.75" x14ac:dyDescent="0.25">
      <c r="A21" s="482" t="str">
        <f>сад!A42</f>
        <v>Морковь</v>
      </c>
      <c r="B21" s="557">
        <f>сад!H42+сад!J42+сад!L42+сад!N42+сад!P42+сад!R42+сад!V42+сад!X42+сад!AB42+сад!AH42+сад!AJ42+сад!AL42+сад!AN42</f>
        <v>37.799999999999997</v>
      </c>
    </row>
    <row r="22" spans="1:2" ht="15.75" x14ac:dyDescent="0.25">
      <c r="A22" s="482" t="str">
        <f>сад!A43</f>
        <v>Мука пшеничная</v>
      </c>
      <c r="B22" s="557">
        <f>сад!H43+сад!J43+сад!L43+сад!N43+сад!P43+сад!R43+сад!V43+сад!X43+сад!AB43+сад!AH43+сад!AJ43+сад!AL43+сад!AN43</f>
        <v>37</v>
      </c>
    </row>
    <row r="23" spans="1:2" ht="15.75" x14ac:dyDescent="0.25">
      <c r="A23" s="482" t="str">
        <f>сад!A44</f>
        <v>Овощи натур.  Свежие томаты</v>
      </c>
      <c r="B23" s="557">
        <f>сад!H44+сад!J44+сад!L44+сад!N44+сад!P44+сад!R44+сад!V44+сад!X44+сад!AB44+сад!AH44+сад!AJ44+сад!AL44+сад!AN44</f>
        <v>28</v>
      </c>
    </row>
    <row r="24" spans="1:2" ht="15.75" x14ac:dyDescent="0.25">
      <c r="A24" s="482" t="str">
        <f>сад!A45</f>
        <v>Печенье</v>
      </c>
      <c r="B24" s="559">
        <f>сад!H45+сад!J45+сад!L45+сад!N45+сад!P45+сад!R45+сад!V45+сад!X45+сад!AB45+сад!AH45+сад!AJ45+сад!AL45+сад!AN45</f>
        <v>0</v>
      </c>
    </row>
    <row r="25" spans="1:2" ht="15.75" x14ac:dyDescent="0.25">
      <c r="A25" s="482" t="str">
        <f>сад!A46</f>
        <v>Повидло</v>
      </c>
      <c r="B25" s="557">
        <f>сад!H46+сад!J46+сад!L46+сад!N46+сад!P46+сад!R46+сад!V46+сад!X46+сад!AB46+сад!AH46+сад!AJ46+сад!AL46+сад!AN46</f>
        <v>15</v>
      </c>
    </row>
    <row r="26" spans="1:2" ht="15.75" x14ac:dyDescent="0.25">
      <c r="A26" s="482" t="str">
        <f>сад!A47</f>
        <v>Сахар</v>
      </c>
      <c r="B26" s="557">
        <f>сад!H47+сад!J47+сад!L47+сад!N47+сад!P47+сад!R47+сад!V47+сад!X47+сад!AB47+сад!AH47+сад!AJ47+сад!AL47+сад!AN47</f>
        <v>41.7</v>
      </c>
    </row>
    <row r="27" spans="1:2" ht="15.75" x14ac:dyDescent="0.25">
      <c r="A27" s="482" t="str">
        <f>сад!A48</f>
        <v xml:space="preserve">Свекла </v>
      </c>
      <c r="B27" s="557">
        <f>сад!H48+сад!J48+сад!L48+сад!N48+сад!P48+сад!R48+сад!V48+сад!X48+сад!AB48+сад!AH48+сад!AJ48+сад!AL48+сад!AN48</f>
        <v>38</v>
      </c>
    </row>
    <row r="28" spans="1:2" ht="15.75" x14ac:dyDescent="0.25">
      <c r="A28" s="482" t="str">
        <f>сад!A49</f>
        <v>Сметана</v>
      </c>
      <c r="B28" s="557">
        <f>сад!H49+сад!J49+сад!L49+сад!N49+сад!P49+сад!R49+сад!V49+сад!X49+сад!AB49+сад!AH49+сад!AJ49+сад!AL49+сад!AN49</f>
        <v>7</v>
      </c>
    </row>
    <row r="29" spans="1:2" ht="15.75" x14ac:dyDescent="0.25">
      <c r="A29" s="482" t="str">
        <f>сад!A50</f>
        <v>Соль</v>
      </c>
      <c r="B29" s="557">
        <f>сад!H50+сад!J50+сад!L50+сад!N50+сад!P50+сад!R50+сад!V50+сад!X50+сад!AB50+сад!AH50+сад!AJ50+сад!AL50+сад!AN50</f>
        <v>5</v>
      </c>
    </row>
    <row r="30" spans="1:2" ht="15.75" x14ac:dyDescent="0.25">
      <c r="A30" s="482" t="str">
        <f>сад!A51</f>
        <v>Сухари панировочные</v>
      </c>
      <c r="B30" s="557">
        <f>сад!H51+сад!J51+сад!L51+сад!N51+сад!P51+сад!R51+сад!V51+сад!X51+сад!AB51+сад!AH51+сад!AJ51+сад!AL51+сад!AN51</f>
        <v>0</v>
      </c>
    </row>
    <row r="31" spans="1:2" ht="15.75" x14ac:dyDescent="0.25">
      <c r="A31" s="482" t="str">
        <f>сад!A52</f>
        <v>Сухофрукты</v>
      </c>
      <c r="B31" s="559">
        <f>сад!H52+сад!J52+сад!L52+сад!N52+сад!P52+сад!R52+сад!V52+сад!X52+сад!AB52+сад!AH52+сад!AJ52+сад!AL52+сад!AN52</f>
        <v>0</v>
      </c>
    </row>
    <row r="32" spans="1:2" ht="15.75" x14ac:dyDescent="0.25">
      <c r="A32" s="482" t="str">
        <f>сад!A53</f>
        <v>Творог</v>
      </c>
      <c r="B32" s="557">
        <f>сад!H53+сад!J53+сад!L53+сад!N53+сад!P53+сад!R53+сад!V53+сад!X53+сад!AB53+сад!AH53+сад!AJ53+сад!AL53+сад!AN53</f>
        <v>14</v>
      </c>
    </row>
    <row r="33" spans="1:2" ht="15.75" x14ac:dyDescent="0.25">
      <c r="A33" s="482" t="str">
        <f>сад!A54</f>
        <v>Томатная паста</v>
      </c>
      <c r="B33" s="559">
        <f>сад!H54+сад!J54+сад!L54+сад!N54+сад!P54+сад!R54+сад!V54+сад!X54+сад!AB54+сад!AH54+сад!AJ54+сад!AL54+сад!AN54</f>
        <v>2.7</v>
      </c>
    </row>
    <row r="34" spans="1:2" ht="15.75" x14ac:dyDescent="0.25">
      <c r="A34" s="482" t="str">
        <f>сад!A55</f>
        <v>Хлеб ново-украинский</v>
      </c>
      <c r="B34" s="557">
        <f>сад!H55+сад!J55+сад!L55+сад!N55+сад!P55+сад!R55+сад!V55+сад!X55+сад!AB55+сад!AH55+сад!AJ55+сад!AL55+сад!AN55</f>
        <v>30</v>
      </c>
    </row>
    <row r="35" spans="1:2" ht="15.75" x14ac:dyDescent="0.25">
      <c r="A35" s="482" t="str">
        <f>сад!A56</f>
        <v>Хлеб пшеничный</v>
      </c>
      <c r="B35" s="557">
        <f>сад!H56+сад!J56+сад!L56+сад!N56+сад!P56+сад!R56+сад!V56+сад!X56+сад!AB56+сад!AH56+сад!AJ56+сад!AL56+сад!AN56</f>
        <v>20</v>
      </c>
    </row>
    <row r="36" spans="1:2" ht="15.75" x14ac:dyDescent="0.25">
      <c r="A36" s="482" t="str">
        <f>сад!A57</f>
        <v>Чай</v>
      </c>
      <c r="B36" s="557">
        <f>сад!H57+сад!J57+сад!L57+сад!N57+сад!P57+сад!R57+сад!V57+сад!X57+сад!AB57+сад!AH57+сад!AJ57+сад!AL57+сад!AN57</f>
        <v>1.4</v>
      </c>
    </row>
    <row r="37" spans="1:2" ht="15.75" x14ac:dyDescent="0.25">
      <c r="A37" s="482" t="str">
        <f>сад!A58</f>
        <v>Чеснок</v>
      </c>
      <c r="B37" s="557">
        <f>сад!H58+сад!J58+сад!L58+сад!N58+сад!P58+сад!R58+сад!V58+сад!X58+сад!AB58+сад!AH58+сад!AJ58+сад!AL58+сад!AN58</f>
        <v>1</v>
      </c>
    </row>
    <row r="38" spans="1:2" ht="15.75" x14ac:dyDescent="0.25">
      <c r="A38" s="482" t="str">
        <f>сад!A59</f>
        <v>Шиповник</v>
      </c>
      <c r="B38" s="557">
        <f>сад!H59+сад!J59+сад!L59+сад!N59+сад!P59+сад!R59+сад!V59+сад!X59+сад!AB59+сад!AH59+сад!AJ59+сад!AL59+сад!AN59</f>
        <v>0</v>
      </c>
    </row>
    <row r="39" spans="1:2" ht="15.75" x14ac:dyDescent="0.25">
      <c r="A39" s="482" t="str">
        <f>сад!A60</f>
        <v>Ягода с/м (облепиха)</v>
      </c>
      <c r="B39" s="557">
        <f>сад!H60+сад!J60+сад!L60+сад!N60+сад!P60+сад!R60+сад!V60+сад!X60+сад!AB60+сад!AH60+сад!AJ60+сад!AL60+сад!AN60</f>
        <v>18</v>
      </c>
    </row>
    <row r="40" spans="1:2" ht="15.75" x14ac:dyDescent="0.25">
      <c r="A40" s="482" t="str">
        <f>сад!A61</f>
        <v>Яйцо</v>
      </c>
      <c r="B40" s="557">
        <v>62.9</v>
      </c>
    </row>
    <row r="41" spans="1:2" ht="15.75" x14ac:dyDescent="0.25">
      <c r="A41" s="482" t="str">
        <f>сад!A62</f>
        <v>Яблоко</v>
      </c>
      <c r="B41" s="559">
        <f>сад!H62+сад!J62+сад!L62+сад!N62+сад!P62+сад!R62+сад!V62+сад!X62+сад!AB62+сад!AH62+сад!AJ62+сад!AL62+сад!AN62</f>
        <v>0</v>
      </c>
    </row>
    <row r="42" spans="1:2" ht="15.75" x14ac:dyDescent="0.25">
      <c r="A42" s="482">
        <f>сад!A63</f>
        <v>0</v>
      </c>
      <c r="B42" s="559">
        <f>сад!H63+сад!J63+сад!L63+сад!N63+сад!P63+сад!R63+сад!V63+сад!X63+сад!AB63+сад!AH63+сад!AJ63+сад!AL63+сад!AN63</f>
        <v>0</v>
      </c>
    </row>
    <row r="43" spans="1:2" ht="15.75" x14ac:dyDescent="0.25">
      <c r="A43" s="482">
        <f>сад!A64</f>
        <v>0</v>
      </c>
      <c r="B43" s="559">
        <f>сад!H64+сад!J64+сад!L64+сад!N64+сад!P64+сад!R64+сад!V64+сад!X64+сад!AB64+сад!AH64+сад!AJ64+сад!AL64+сад!AN64</f>
        <v>0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сад</vt:lpstr>
      <vt:lpstr>ОВЗ</vt:lpstr>
      <vt:lpstr>ОВЗ УЖ</vt:lpstr>
      <vt:lpstr>ясли</vt:lpstr>
      <vt:lpstr>бланк на выдачу продуктов</vt:lpstr>
      <vt:lpstr>примерная стоимость</vt:lpstr>
      <vt:lpstr>для накопительной</vt:lpstr>
      <vt:lpstr>ОВЗ!Область_печати</vt:lpstr>
      <vt:lpstr>'ОВЗ УЖ'!Область_печати</vt:lpstr>
      <vt:lpstr>сад!Область_печати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2026-05-21T03:46:04Z</dcterms:modified>
</cp:coreProperties>
</file>